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265" tabRatio="689" activeTab="0"/>
  </bookViews>
  <sheets>
    <sheet name="2015-2016_APROBATA" sheetId="1" r:id="rId1"/>
    <sheet name="2015-2016_PROGNOZA" sheetId="2" r:id="rId2"/>
    <sheet name="2014-2015 APROBAT" sheetId="3" r:id="rId3"/>
    <sheet name="2014-2015_PROGNOZA" sheetId="4" r:id="rId4"/>
    <sheet name="2013-2014_APROBAT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<sst xmlns="http://schemas.openxmlformats.org/spreadsheetml/2006/main" count="707" uniqueCount="156">
  <si>
    <t>nr.d/o</t>
  </si>
  <si>
    <t>nr.de clase</t>
  </si>
  <si>
    <t>nr.de elevi</t>
  </si>
  <si>
    <t>clasa 1</t>
  </si>
  <si>
    <t>clasa II</t>
  </si>
  <si>
    <t>clasa IV</t>
  </si>
  <si>
    <t>clasa III</t>
  </si>
  <si>
    <t>total I-IV</t>
  </si>
  <si>
    <t>LT "M.Sadoveanu"</t>
  </si>
  <si>
    <t>LT "M.Eminescu"</t>
  </si>
  <si>
    <t>LT M.Lomonosov</t>
  </si>
  <si>
    <t>LT Bobeica</t>
  </si>
  <si>
    <t>LT Lăpuşna</t>
  </si>
  <si>
    <t>LT Mingir</t>
  </si>
  <si>
    <t>G.Bozieni</t>
  </si>
  <si>
    <t>G.Bălceana</t>
  </si>
  <si>
    <t>G.Caracui</t>
  </si>
  <si>
    <t>G.nr.2 Cărpineni</t>
  </si>
  <si>
    <t>G.Căţăleni</t>
  </si>
  <si>
    <t>G.Voinescu</t>
  </si>
  <si>
    <t>G.Sofia</t>
  </si>
  <si>
    <t>G.Dancu</t>
  </si>
  <si>
    <t>G.Drăguşenii Noi</t>
  </si>
  <si>
    <t>G.Mireşti</t>
  </si>
  <si>
    <t>G.Negrea</t>
  </si>
  <si>
    <t>G.Obileni</t>
  </si>
  <si>
    <t>G.Onesti</t>
  </si>
  <si>
    <t>G.Păşcani</t>
  </si>
  <si>
    <t>G.Pereni</t>
  </si>
  <si>
    <t>G.Pogăneşti</t>
  </si>
  <si>
    <t>G.Secăreni</t>
  </si>
  <si>
    <t>Ş.P. Mingir</t>
  </si>
  <si>
    <t>T O T A L RAION:</t>
  </si>
  <si>
    <t>clasa V</t>
  </si>
  <si>
    <t>clasa VIII</t>
  </si>
  <si>
    <t>clasa IX</t>
  </si>
  <si>
    <t>total V-IX</t>
  </si>
  <si>
    <t>total X- XII</t>
  </si>
  <si>
    <t>total I - XII</t>
  </si>
  <si>
    <t>clasa VI</t>
  </si>
  <si>
    <t>clasa  VII</t>
  </si>
  <si>
    <t>clasa XII</t>
  </si>
  <si>
    <t>clasa XI</t>
  </si>
  <si>
    <t>clasa  X</t>
  </si>
  <si>
    <t>I.LICEE TEORETICE</t>
  </si>
  <si>
    <t>instruire în l.rusă</t>
  </si>
  <si>
    <t xml:space="preserve">            în .l.română</t>
  </si>
  <si>
    <t>G.Boghiceni</t>
  </si>
  <si>
    <t>gr.preg.</t>
  </si>
  <si>
    <t>nr.de copii</t>
  </si>
  <si>
    <t>nr. de grupe</t>
  </si>
  <si>
    <t>T O T A L ŞP:</t>
  </si>
  <si>
    <t>G.Stolniceni</t>
  </si>
  <si>
    <t>G. Fundul Galbenei</t>
  </si>
  <si>
    <t>G. Mereşeni</t>
  </si>
  <si>
    <t>cl.mixtă</t>
  </si>
  <si>
    <t>penitenciarul s.Rusca</t>
  </si>
  <si>
    <t>or.Hînceşti</t>
  </si>
  <si>
    <t>G.Nemteni</t>
  </si>
  <si>
    <t>T O T A L Sc-Gr</t>
  </si>
  <si>
    <t>T O T A L  LT</t>
  </si>
  <si>
    <t>G.Tălăieşti</t>
  </si>
  <si>
    <t>T O  T A L  G:</t>
  </si>
  <si>
    <t>G.Bujor</t>
  </si>
  <si>
    <t>gr.mixtă</t>
  </si>
  <si>
    <t>gr.medie</t>
  </si>
  <si>
    <t xml:space="preserve">II.GIMNAZII </t>
  </si>
  <si>
    <t>nr.grupe</t>
  </si>
  <si>
    <t>nr. copii</t>
  </si>
  <si>
    <t>Total</t>
  </si>
  <si>
    <t>instruire în .l.română</t>
  </si>
  <si>
    <t xml:space="preserve"> în l.rusă</t>
  </si>
  <si>
    <t>G.Logăneşti</t>
  </si>
  <si>
    <t xml:space="preserve"> IV.Şcoli Primare-Gradiniţe</t>
  </si>
  <si>
    <t>G.Pervomaiscoe</t>
  </si>
  <si>
    <t>ŞP gr Fîrlădeni</t>
  </si>
  <si>
    <t>ŞP gr Sărata Mereşeni</t>
  </si>
  <si>
    <t xml:space="preserve">         R E Ţ E A U A     Ş C O L A R Ă </t>
  </si>
  <si>
    <t>Coordonat</t>
  </si>
  <si>
    <t>___________________________</t>
  </si>
  <si>
    <t>Anexă</t>
  </si>
  <si>
    <t>la decizia Consiliului Raional Hînceşti</t>
  </si>
  <si>
    <t>nr.______ din ________________</t>
  </si>
  <si>
    <t>Şef al Direcţiei Finanţe</t>
  </si>
  <si>
    <t>media</t>
  </si>
  <si>
    <t>G.Călmăţui</t>
  </si>
  <si>
    <t>III.ŞCOLI PRIMARE</t>
  </si>
  <si>
    <t xml:space="preserve">LT "A.Donici" </t>
  </si>
  <si>
    <t>LT "Şt.Holban"</t>
  </si>
  <si>
    <t>LT "S.Andreev"</t>
  </si>
  <si>
    <t>LT "D.Cantemir"</t>
  </si>
  <si>
    <t>LT "C.Radu"</t>
  </si>
  <si>
    <t>LT Universum</t>
  </si>
  <si>
    <t>ŞP gr Horjeşti</t>
  </si>
  <si>
    <t>ŞP gr Şipoteni</t>
  </si>
  <si>
    <t>G."K.Evteeva"</t>
  </si>
  <si>
    <t>G. "A.Bunduchi"</t>
  </si>
  <si>
    <t>G.Cotul Morii</t>
  </si>
  <si>
    <t>G.nr.3 Cărpineni</t>
  </si>
  <si>
    <t>G."M.Viteazul"</t>
  </si>
  <si>
    <t>nr elevi ponderati</t>
  </si>
  <si>
    <t>Secretarul-interimar al Consiliului Raional Hînceşti</t>
  </si>
  <si>
    <t>Igor Botnaru</t>
  </si>
  <si>
    <t>PROGNOZA pentru anul de studiu 2014-2015</t>
  </si>
  <si>
    <t xml:space="preserve">              anul de studiu 2013-2014</t>
  </si>
  <si>
    <t>PROGNOZA pentru anul de studiu 2015-2016</t>
  </si>
  <si>
    <t>G.D.Crețu Cărpineni</t>
  </si>
  <si>
    <t>LT ”M.Lomonosov”</t>
  </si>
  <si>
    <t xml:space="preserve"> pentru anul de studiu 2014-2015</t>
  </si>
  <si>
    <t>penitenciarul s.Rusca - clasa mixta</t>
  </si>
  <si>
    <t>ŞPG Horjeşti</t>
  </si>
  <si>
    <t>ŞPG Fîrlădeni</t>
  </si>
  <si>
    <t>ŞPG Şipoteni</t>
  </si>
  <si>
    <t>ŞPG Sărata Mereşeni</t>
  </si>
  <si>
    <t>Școala internat specială Hîncești</t>
  </si>
  <si>
    <t>pentru anul de studiu 2015-2016</t>
  </si>
  <si>
    <t>GM Bobeica</t>
  </si>
  <si>
    <t>GM Mingir</t>
  </si>
  <si>
    <t>GM  "A.Bunduchi" Buteni</t>
  </si>
  <si>
    <t>GM Caracui</t>
  </si>
  <si>
    <t>GM "D.Crețu" Cărpineni</t>
  </si>
  <si>
    <t>GM nr.3 Cărpineni</t>
  </si>
  <si>
    <t>GM Căţăleni</t>
  </si>
  <si>
    <t>GM Călmăţui</t>
  </si>
  <si>
    <t>GM Cotul Morii</t>
  </si>
  <si>
    <t>GM Dancu</t>
  </si>
  <si>
    <t>GM Drăguşenii Noi</t>
  </si>
  <si>
    <t>GM  Fundul Galbenei</t>
  </si>
  <si>
    <t>GM "K.Evteeva"</t>
  </si>
  <si>
    <t>GM Logăneşti</t>
  </si>
  <si>
    <t>GM Mireşti</t>
  </si>
  <si>
    <t>GM  Mereşeni</t>
  </si>
  <si>
    <t>GM Nemteni</t>
  </si>
  <si>
    <t>GM Negrea</t>
  </si>
  <si>
    <t>GM Obileni</t>
  </si>
  <si>
    <t>GM Onesti</t>
  </si>
  <si>
    <t>GM Păşcani</t>
  </si>
  <si>
    <t>GM Pereni</t>
  </si>
  <si>
    <t>GM Pervomaiscoe</t>
  </si>
  <si>
    <t>GM Pogăneşti</t>
  </si>
  <si>
    <t>GM  "A.Plamadeala" Stolniceni</t>
  </si>
  <si>
    <t>GM "V.Movileanu" Secăreni</t>
  </si>
  <si>
    <t>GM Tălăieşti</t>
  </si>
  <si>
    <t>GM Voinescu</t>
  </si>
  <si>
    <t>GM "M.Viteazul"</t>
  </si>
  <si>
    <t>GM Bozieni</t>
  </si>
  <si>
    <t>GM Boghiceni</t>
  </si>
  <si>
    <t>GM Bălceana</t>
  </si>
  <si>
    <t>GM Bujor</t>
  </si>
  <si>
    <t xml:space="preserve"> IV.Şcoli Primare-Grădiniţe</t>
  </si>
  <si>
    <t>ŞP Mingir</t>
  </si>
  <si>
    <t>gr.mare</t>
  </si>
  <si>
    <t>gr. mică</t>
  </si>
  <si>
    <r>
      <t>nr._</t>
    </r>
    <r>
      <rPr>
        <b/>
        <i/>
        <u val="single"/>
        <sz val="8"/>
        <rFont val="Arial Cyr"/>
        <family val="0"/>
      </rPr>
      <t>224-b</t>
    </r>
    <r>
      <rPr>
        <sz val="8"/>
        <rFont val="Arial Cyr"/>
        <family val="0"/>
      </rPr>
      <t xml:space="preserve"> din _</t>
    </r>
    <r>
      <rPr>
        <b/>
        <i/>
        <u val="single"/>
        <sz val="8"/>
        <rFont val="Arial Cyr"/>
        <family val="0"/>
      </rPr>
      <t>23 septembrie 2015</t>
    </r>
  </si>
  <si>
    <t>ex. G. Țurcanu</t>
  </si>
  <si>
    <t>la Ordinul Direcției Învățămînt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</si>
</sst>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C19]d\ mmmm\ yyyy\ &quot;г.&quot;"/>
    <numFmt numFmtId="173" formatCode="000000"/>
    <numFmt numFmtId="174" formatCode="#,##0.00_р_."/>
    <numFmt numFmtId="175" formatCode="0.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7"/>
      <color indexed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b/>
      <sz val="7"/>
      <color indexed="10"/>
      <name val="Arial Cyr"/>
      <family val="2"/>
    </font>
    <font>
      <sz val="6"/>
      <name val="Arial Cyr"/>
      <family val="2"/>
    </font>
    <font>
      <b/>
      <sz val="8"/>
      <color indexed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i/>
      <sz val="7"/>
      <color indexed="10"/>
      <name val="Arial Cyr"/>
      <family val="0"/>
    </font>
    <font>
      <b/>
      <sz val="10"/>
      <color indexed="8"/>
      <name val="Arial Cyr"/>
      <family val="2"/>
    </font>
    <font>
      <b/>
      <i/>
      <sz val="6"/>
      <name val="Arial Cyr"/>
      <family val="0"/>
    </font>
    <font>
      <b/>
      <i/>
      <sz val="7"/>
      <name val="Arial Cyr"/>
      <family val="0"/>
    </font>
    <font>
      <b/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2"/>
    </font>
    <font>
      <sz val="10"/>
      <color indexed="56"/>
      <name val="Arial Cyr"/>
      <family val="0"/>
    </font>
    <font>
      <b/>
      <sz val="10"/>
      <color indexed="56"/>
      <name val="Arial Cyr"/>
      <family val="0"/>
    </font>
    <font>
      <i/>
      <sz val="8"/>
      <color indexed="36"/>
      <name val="Arial Cyr"/>
      <family val="0"/>
    </font>
    <font>
      <i/>
      <sz val="7"/>
      <color indexed="36"/>
      <name val="Arial Cyr"/>
      <family val="0"/>
    </font>
    <font>
      <b/>
      <i/>
      <sz val="8"/>
      <color indexed="36"/>
      <name val="Arial Cyr"/>
      <family val="0"/>
    </font>
    <font>
      <b/>
      <i/>
      <sz val="7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2"/>
    </font>
    <font>
      <sz val="10"/>
      <color rgb="FF002060"/>
      <name val="Arial Cyr"/>
      <family val="0"/>
    </font>
    <font>
      <b/>
      <sz val="10"/>
      <color rgb="FF002060"/>
      <name val="Arial Cyr"/>
      <family val="0"/>
    </font>
    <font>
      <i/>
      <sz val="8"/>
      <color rgb="FF7030A0"/>
      <name val="Arial Cyr"/>
      <family val="0"/>
    </font>
    <font>
      <i/>
      <sz val="7"/>
      <color rgb="FF7030A0"/>
      <name val="Arial Cyr"/>
      <family val="0"/>
    </font>
    <font>
      <b/>
      <i/>
      <sz val="8"/>
      <color rgb="FF7030A0"/>
      <name val="Arial Cyr"/>
      <family val="0"/>
    </font>
    <font>
      <b/>
      <i/>
      <sz val="7"/>
      <color rgb="FF7030A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2" fillId="33" borderId="10" xfId="0" applyFont="1" applyFill="1" applyBorder="1" applyAlignment="1">
      <alignment textRotation="90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0" xfId="0" applyFont="1" applyFill="1" applyBorder="1" applyAlignment="1">
      <alignment textRotation="90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textRotation="90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33" borderId="2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2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3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7" fillId="0" borderId="24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textRotation="90"/>
    </xf>
    <xf numFmtId="0" fontId="0" fillId="0" borderId="26" xfId="0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175" fontId="11" fillId="0" borderId="0" xfId="0" applyNumberFormat="1" applyFont="1" applyAlignment="1">
      <alignment/>
    </xf>
    <xf numFmtId="175" fontId="11" fillId="0" borderId="10" xfId="0" applyNumberFormat="1" applyFont="1" applyBorder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25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Alignment="1">
      <alignment/>
    </xf>
    <xf numFmtId="175" fontId="14" fillId="0" borderId="0" xfId="0" applyNumberFormat="1" applyFont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175" fontId="11" fillId="0" borderId="29" xfId="0" applyNumberFormat="1" applyFont="1" applyBorder="1" applyAlignment="1">
      <alignment/>
    </xf>
    <xf numFmtId="0" fontId="3" fillId="33" borderId="28" xfId="0" applyFont="1" applyFill="1" applyBorder="1" applyAlignment="1">
      <alignment/>
    </xf>
    <xf numFmtId="175" fontId="11" fillId="0" borderId="29" xfId="0" applyNumberFormat="1" applyFont="1" applyBorder="1" applyAlignment="1">
      <alignment/>
    </xf>
    <xf numFmtId="0" fontId="3" fillId="33" borderId="27" xfId="0" applyFont="1" applyFill="1" applyBorder="1" applyAlignment="1">
      <alignment/>
    </xf>
    <xf numFmtId="175" fontId="11" fillId="0" borderId="2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7" fillId="0" borderId="10" xfId="0" applyFont="1" applyBorder="1" applyAlignment="1">
      <alignment/>
    </xf>
    <xf numFmtId="0" fontId="2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175" fontId="11" fillId="2" borderId="1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175" fontId="11" fillId="2" borderId="11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16" fillId="2" borderId="10" xfId="0" applyFont="1" applyFill="1" applyBorder="1" applyAlignment="1">
      <alignment/>
    </xf>
    <xf numFmtId="0" fontId="17" fillId="2" borderId="1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175" fontId="14" fillId="2" borderId="10" xfId="0" applyNumberFormat="1" applyFont="1" applyFill="1" applyBorder="1" applyAlignment="1">
      <alignment/>
    </xf>
    <xf numFmtId="1" fontId="15" fillId="2" borderId="1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33" borderId="32" xfId="0" applyFont="1" applyFill="1" applyBorder="1" applyAlignment="1">
      <alignment/>
    </xf>
    <xf numFmtId="0" fontId="15" fillId="2" borderId="33" xfId="0" applyFont="1" applyFill="1" applyBorder="1" applyAlignment="1">
      <alignment/>
    </xf>
    <xf numFmtId="1" fontId="15" fillId="2" borderId="34" xfId="0" applyNumberFormat="1" applyFont="1" applyFill="1" applyBorder="1" applyAlignment="1">
      <alignment/>
    </xf>
    <xf numFmtId="0" fontId="15" fillId="2" borderId="35" xfId="0" applyFont="1" applyFill="1" applyBorder="1" applyAlignment="1">
      <alignment/>
    </xf>
    <xf numFmtId="0" fontId="16" fillId="2" borderId="36" xfId="0" applyFont="1" applyFill="1" applyBorder="1" applyAlignment="1">
      <alignment horizontal="right"/>
    </xf>
    <xf numFmtId="0" fontId="17" fillId="2" borderId="36" xfId="0" applyFont="1" applyFill="1" applyBorder="1" applyAlignment="1">
      <alignment/>
    </xf>
    <xf numFmtId="0" fontId="15" fillId="2" borderId="36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15" fillId="2" borderId="37" xfId="0" applyFont="1" applyFill="1" applyBorder="1" applyAlignment="1">
      <alignment/>
    </xf>
    <xf numFmtId="0" fontId="13" fillId="2" borderId="36" xfId="0" applyFont="1" applyFill="1" applyBorder="1" applyAlignment="1">
      <alignment/>
    </xf>
    <xf numFmtId="0" fontId="13" fillId="2" borderId="37" xfId="0" applyFont="1" applyFill="1" applyBorder="1" applyAlignment="1">
      <alignment/>
    </xf>
    <xf numFmtId="175" fontId="14" fillId="2" borderId="36" xfId="0" applyNumberFormat="1" applyFont="1" applyFill="1" applyBorder="1" applyAlignment="1">
      <alignment/>
    </xf>
    <xf numFmtId="1" fontId="15" fillId="2" borderId="38" xfId="0" applyNumberFormat="1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2" fillId="35" borderId="40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41" xfId="0" applyFill="1" applyBorder="1" applyAlignment="1">
      <alignment/>
    </xf>
    <xf numFmtId="175" fontId="11" fillId="35" borderId="30" xfId="0" applyNumberFormat="1" applyFont="1" applyFill="1" applyBorder="1" applyAlignment="1">
      <alignment/>
    </xf>
    <xf numFmtId="1" fontId="2" fillId="35" borderId="42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textRotation="90"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12" fillId="35" borderId="28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35" borderId="10" xfId="0" applyFont="1" applyFill="1" applyBorder="1" applyAlignment="1">
      <alignment textRotation="90"/>
    </xf>
    <xf numFmtId="0" fontId="68" fillId="0" borderId="10" xfId="0" applyFont="1" applyBorder="1" applyAlignment="1">
      <alignment/>
    </xf>
    <xf numFmtId="0" fontId="69" fillId="35" borderId="17" xfId="0" applyFont="1" applyFill="1" applyBorder="1" applyAlignment="1">
      <alignment/>
    </xf>
    <xf numFmtId="0" fontId="69" fillId="35" borderId="10" xfId="0" applyFont="1" applyFill="1" applyBorder="1" applyAlignment="1">
      <alignment textRotation="90"/>
    </xf>
    <xf numFmtId="0" fontId="69" fillId="0" borderId="10" xfId="0" applyFont="1" applyBorder="1" applyAlignment="1">
      <alignment textRotation="90"/>
    </xf>
    <xf numFmtId="0" fontId="69" fillId="35" borderId="12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textRotation="90"/>
    </xf>
    <xf numFmtId="0" fontId="4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/>
    </xf>
    <xf numFmtId="0" fontId="1" fillId="9" borderId="30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5" fillId="9" borderId="36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9" borderId="20" xfId="0" applyFont="1" applyFill="1" applyBorder="1" applyAlignment="1">
      <alignment/>
    </xf>
    <xf numFmtId="0" fontId="18" fillId="9" borderId="28" xfId="0" applyFont="1" applyFill="1" applyBorder="1" applyAlignment="1">
      <alignment/>
    </xf>
    <xf numFmtId="0" fontId="1" fillId="9" borderId="28" xfId="0" applyFont="1" applyFill="1" applyBorder="1" applyAlignment="1">
      <alignment/>
    </xf>
    <xf numFmtId="0" fontId="70" fillId="35" borderId="10" xfId="0" applyFont="1" applyFill="1" applyBorder="1" applyAlignment="1">
      <alignment/>
    </xf>
    <xf numFmtId="0" fontId="71" fillId="35" borderId="10" xfId="0" applyFont="1" applyFill="1" applyBorder="1" applyAlignment="1">
      <alignment/>
    </xf>
    <xf numFmtId="0" fontId="71" fillId="35" borderId="24" xfId="0" applyFont="1" applyFill="1" applyBorder="1" applyAlignment="1">
      <alignment/>
    </xf>
    <xf numFmtId="0" fontId="70" fillId="35" borderId="13" xfId="0" applyFont="1" applyFill="1" applyBorder="1" applyAlignment="1">
      <alignment/>
    </xf>
    <xf numFmtId="0" fontId="72" fillId="35" borderId="28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35" borderId="3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36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0" fillId="10" borderId="21" xfId="0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25" xfId="0" applyFill="1" applyBorder="1" applyAlignment="1">
      <alignment/>
    </xf>
    <xf numFmtId="0" fontId="1" fillId="10" borderId="25" xfId="0" applyFont="1" applyFill="1" applyBorder="1" applyAlignment="1">
      <alignment/>
    </xf>
    <xf numFmtId="175" fontId="11" fillId="10" borderId="25" xfId="0" applyNumberFormat="1" applyFont="1" applyFill="1" applyBorder="1" applyAlignment="1">
      <alignment/>
    </xf>
    <xf numFmtId="1" fontId="2" fillId="10" borderId="25" xfId="0" applyNumberFormat="1" applyFont="1" applyFill="1" applyBorder="1" applyAlignment="1">
      <alignment/>
    </xf>
    <xf numFmtId="0" fontId="3" fillId="10" borderId="2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6" fillId="33" borderId="27" xfId="0" applyFont="1" applyFill="1" applyBorder="1" applyAlignment="1">
      <alignment/>
    </xf>
    <xf numFmtId="175" fontId="19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75" fontId="19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75" fontId="19" fillId="35" borderId="30" xfId="0" applyNumberFormat="1" applyFont="1" applyFill="1" applyBorder="1" applyAlignment="1">
      <alignment/>
    </xf>
    <xf numFmtId="1" fontId="6" fillId="35" borderId="42" xfId="0" applyNumberFormat="1" applyFont="1" applyFill="1" applyBorder="1" applyAlignment="1">
      <alignment/>
    </xf>
    <xf numFmtId="175" fontId="19" fillId="2" borderId="10" xfId="0" applyNumberFormat="1" applyFont="1" applyFill="1" applyBorder="1" applyAlignment="1">
      <alignment/>
    </xf>
    <xf numFmtId="1" fontId="6" fillId="2" borderId="34" xfId="0" applyNumberFormat="1" applyFont="1" applyFill="1" applyBorder="1" applyAlignment="1">
      <alignment/>
    </xf>
    <xf numFmtId="175" fontId="19" fillId="2" borderId="36" xfId="0" applyNumberFormat="1" applyFont="1" applyFill="1" applyBorder="1" applyAlignment="1">
      <alignment/>
    </xf>
    <xf numFmtId="1" fontId="6" fillId="2" borderId="38" xfId="0" applyNumberFormat="1" applyFont="1" applyFill="1" applyBorder="1" applyAlignment="1">
      <alignment/>
    </xf>
    <xf numFmtId="175" fontId="19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75" fontId="19" fillId="0" borderId="21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75" fontId="19" fillId="0" borderId="25" xfId="0" applyNumberFormat="1" applyFont="1" applyBorder="1" applyAlignment="1">
      <alignment/>
    </xf>
    <xf numFmtId="175" fontId="19" fillId="0" borderId="29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0" fontId="6" fillId="11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/>
    </xf>
    <xf numFmtId="0" fontId="3" fillId="35" borderId="17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5" fillId="33" borderId="20" xfId="0" applyFont="1" applyFill="1" applyBorder="1" applyAlignment="1">
      <alignment/>
    </xf>
    <xf numFmtId="0" fontId="15" fillId="0" borderId="29" xfId="0" applyFont="1" applyBorder="1" applyAlignment="1">
      <alignment/>
    </xf>
    <xf numFmtId="0" fontId="3" fillId="35" borderId="1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3" xfId="0" applyFont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2" fillId="35" borderId="30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4" fillId="2" borderId="36" xfId="0" applyFont="1" applyFill="1" applyBorder="1" applyAlignment="1">
      <alignment horizontal="right" vertical="center" wrapText="1"/>
    </xf>
    <xf numFmtId="0" fontId="7" fillId="2" borderId="36" xfId="0" applyFont="1" applyFill="1" applyBorder="1" applyAlignment="1">
      <alignment/>
    </xf>
    <xf numFmtId="0" fontId="8" fillId="2" borderId="36" xfId="0" applyFont="1" applyFill="1" applyBorder="1" applyAlignment="1">
      <alignment/>
    </xf>
    <xf numFmtId="0" fontId="6" fillId="2" borderId="44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15" fillId="2" borderId="45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2" borderId="11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72" fillId="35" borderId="10" xfId="0" applyFont="1" applyFill="1" applyBorder="1" applyAlignment="1">
      <alignment/>
    </xf>
    <xf numFmtId="0" fontId="72" fillId="35" borderId="24" xfId="0" applyFont="1" applyFill="1" applyBorder="1" applyAlignment="1">
      <alignment/>
    </xf>
    <xf numFmtId="0" fontId="72" fillId="35" borderId="13" xfId="0" applyFont="1" applyFill="1" applyBorder="1" applyAlignment="1">
      <alignment/>
    </xf>
    <xf numFmtId="0" fontId="72" fillId="0" borderId="10" xfId="0" applyFont="1" applyBorder="1" applyAlignment="1">
      <alignment/>
    </xf>
    <xf numFmtId="0" fontId="72" fillId="33" borderId="28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33" borderId="10" xfId="0" applyFont="1" applyFill="1" applyBorder="1" applyAlignment="1">
      <alignment textRotation="90"/>
    </xf>
    <xf numFmtId="0" fontId="15" fillId="0" borderId="10" xfId="0" applyFont="1" applyBorder="1" applyAlignment="1">
      <alignment textRotation="90"/>
    </xf>
    <xf numFmtId="0" fontId="16" fillId="0" borderId="10" xfId="0" applyFont="1" applyBorder="1" applyAlignment="1">
      <alignment/>
    </xf>
    <xf numFmtId="0" fontId="72" fillId="0" borderId="10" xfId="0" applyFont="1" applyBorder="1" applyAlignment="1">
      <alignment textRotation="90"/>
    </xf>
    <xf numFmtId="0" fontId="6" fillId="0" borderId="10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/>
    </xf>
    <xf numFmtId="0" fontId="73" fillId="0" borderId="14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175" fontId="19" fillId="0" borderId="10" xfId="0" applyNumberFormat="1" applyFont="1" applyBorder="1" applyAlignment="1">
      <alignment horizontal="center" textRotation="90"/>
    </xf>
    <xf numFmtId="1" fontId="20" fillId="0" borderId="11" xfId="0" applyNumberFormat="1" applyFont="1" applyBorder="1" applyAlignment="1">
      <alignment horizontal="center" textRotation="90"/>
    </xf>
    <xf numFmtId="1" fontId="20" fillId="0" borderId="12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 textRotation="90"/>
    </xf>
    <xf numFmtId="1" fontId="4" fillId="0" borderId="11" xfId="0" applyNumberFormat="1" applyFont="1" applyBorder="1" applyAlignment="1">
      <alignment horizontal="center" textRotation="90"/>
    </xf>
    <xf numFmtId="1" fontId="4" fillId="0" borderId="12" xfId="0" applyNumberFormat="1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2"/>
  <sheetViews>
    <sheetView tabSelected="1" zoomScalePageLayoutView="0" workbookViewId="0" topLeftCell="A1">
      <selection activeCell="AN2" sqref="AN2"/>
    </sheetView>
  </sheetViews>
  <sheetFormatPr defaultColWidth="9.00390625" defaultRowHeight="12.75"/>
  <cols>
    <col min="1" max="1" width="2.375" style="0" customWidth="1"/>
    <col min="2" max="2" width="16.25390625" style="0" customWidth="1"/>
    <col min="3" max="3" width="2.875" style="0" customWidth="1"/>
    <col min="4" max="4" width="3.125" style="0" customWidth="1"/>
    <col min="5" max="5" width="2.375" style="0" customWidth="1"/>
    <col min="6" max="6" width="3.25390625" style="0" customWidth="1"/>
    <col min="7" max="7" width="2.75390625" style="0" customWidth="1"/>
    <col min="8" max="8" width="3.625" style="0" customWidth="1"/>
    <col min="9" max="9" width="2.75390625" style="0" customWidth="1"/>
    <col min="10" max="10" width="3.25390625" style="0" customWidth="1"/>
    <col min="11" max="11" width="3.00390625" style="26" customWidth="1"/>
    <col min="12" max="12" width="4.625" style="0" customWidth="1"/>
    <col min="13" max="13" width="3.00390625" style="26" customWidth="1"/>
    <col min="14" max="14" width="5.25390625" style="0" customWidth="1"/>
    <col min="15" max="15" width="2.375" style="26" customWidth="1"/>
    <col min="16" max="16" width="4.875" style="0" customWidth="1"/>
    <col min="17" max="17" width="3.00390625" style="26" customWidth="1"/>
    <col min="18" max="18" width="5.75390625" style="0" customWidth="1"/>
    <col min="19" max="19" width="3.375" style="2" customWidth="1"/>
    <col min="20" max="20" width="5.00390625" style="2" customWidth="1"/>
    <col min="21" max="21" width="2.75390625" style="26" customWidth="1"/>
    <col min="22" max="22" width="5.625" style="0" customWidth="1"/>
    <col min="23" max="23" width="2.75390625" style="26" customWidth="1"/>
    <col min="24" max="24" width="4.625" style="0" customWidth="1"/>
    <col min="25" max="25" width="3.00390625" style="26" customWidth="1"/>
    <col min="26" max="26" width="5.00390625" style="0" customWidth="1"/>
    <col min="27" max="27" width="3.125" style="0" customWidth="1"/>
    <col min="28" max="28" width="5.75390625" style="0" customWidth="1"/>
    <col min="29" max="29" width="3.125" style="0" customWidth="1"/>
    <col min="30" max="30" width="4.75390625" style="0" customWidth="1"/>
    <col min="31" max="31" width="3.375" style="2" customWidth="1"/>
    <col min="32" max="32" width="4.375" style="2" customWidth="1"/>
    <col min="33" max="33" width="2.875" style="2" hidden="1" customWidth="1"/>
    <col min="34" max="34" width="3.375" style="2" hidden="1" customWidth="1"/>
    <col min="35" max="36" width="3.375" style="0" customWidth="1"/>
    <col min="37" max="37" width="2.875" style="0" customWidth="1"/>
    <col min="38" max="38" width="3.75390625" style="0" customWidth="1"/>
    <col min="39" max="39" width="2.625" style="0" customWidth="1"/>
    <col min="40" max="41" width="3.25390625" style="0" customWidth="1"/>
    <col min="42" max="42" width="4.25390625" style="0" customWidth="1"/>
    <col min="43" max="43" width="4.125" style="2" customWidth="1"/>
    <col min="44" max="44" width="6.875" style="2" customWidth="1"/>
    <col min="45" max="45" width="2.375" style="0" customWidth="1"/>
    <col min="46" max="46" width="3.75390625" style="0" customWidth="1"/>
    <col min="47" max="47" width="3.125" style="91" customWidth="1"/>
    <col min="48" max="48" width="6.125" style="112" customWidth="1"/>
  </cols>
  <sheetData>
    <row r="1" spans="2:46" ht="12.75">
      <c r="B1" s="9"/>
      <c r="C1" s="9"/>
      <c r="D1" s="9"/>
      <c r="E1" s="9"/>
      <c r="F1" s="9"/>
      <c r="G1" s="9"/>
      <c r="H1" s="9"/>
      <c r="I1" s="9"/>
      <c r="AN1" s="9"/>
      <c r="AO1" s="9"/>
      <c r="AP1" s="9" t="s">
        <v>80</v>
      </c>
      <c r="AQ1" s="83"/>
      <c r="AR1" s="83"/>
      <c r="AS1" s="9"/>
      <c r="AT1" s="9"/>
    </row>
    <row r="2" spans="2:46" ht="12.75">
      <c r="B2" s="9"/>
      <c r="C2" s="9"/>
      <c r="D2" s="9"/>
      <c r="E2" s="9"/>
      <c r="F2" s="9"/>
      <c r="G2" s="9"/>
      <c r="H2" s="9"/>
      <c r="I2" s="9"/>
      <c r="AN2" s="83" t="s">
        <v>155</v>
      </c>
      <c r="AO2" s="9"/>
      <c r="AP2" s="9"/>
      <c r="AQ2" s="83"/>
      <c r="AR2" s="83"/>
      <c r="AS2" s="9"/>
      <c r="AT2" s="9"/>
    </row>
    <row r="3" spans="2:46" ht="12.75">
      <c r="B3" s="9"/>
      <c r="C3" s="9"/>
      <c r="D3" s="9"/>
      <c r="E3" s="9"/>
      <c r="F3" s="9"/>
      <c r="G3" s="9"/>
      <c r="H3" s="9"/>
      <c r="I3" s="9"/>
      <c r="AN3" s="9" t="s">
        <v>153</v>
      </c>
      <c r="AO3" s="9"/>
      <c r="AP3" s="9"/>
      <c r="AQ3" s="83"/>
      <c r="AR3" s="83"/>
      <c r="AS3" s="9"/>
      <c r="AT3" s="9"/>
    </row>
    <row r="4" spans="1:46" ht="12.75">
      <c r="A4" s="18"/>
      <c r="B4" s="25"/>
      <c r="C4" s="25"/>
      <c r="D4" s="25"/>
      <c r="E4" s="25"/>
      <c r="F4" s="25"/>
      <c r="G4" s="25"/>
      <c r="H4" s="25"/>
      <c r="I4" s="25"/>
      <c r="J4" s="18"/>
      <c r="K4" s="41"/>
      <c r="L4" s="18"/>
      <c r="M4" s="31"/>
      <c r="N4" s="18"/>
      <c r="O4" s="31"/>
      <c r="P4" s="18"/>
      <c r="Q4" s="31"/>
      <c r="R4" s="18"/>
      <c r="S4" s="24"/>
      <c r="T4" s="323" t="s">
        <v>77</v>
      </c>
      <c r="U4" s="323"/>
      <c r="V4" s="323"/>
      <c r="W4" s="323"/>
      <c r="X4" s="323"/>
      <c r="Y4" s="323"/>
      <c r="Z4" s="323"/>
      <c r="AA4" s="323"/>
      <c r="AB4" s="323"/>
      <c r="AC4" s="251"/>
      <c r="AD4" s="25"/>
      <c r="AE4" s="25"/>
      <c r="AF4" s="38"/>
      <c r="AG4" s="38"/>
      <c r="AH4" s="38"/>
      <c r="AI4" s="18"/>
      <c r="AJ4" s="18"/>
      <c r="AK4" s="18"/>
      <c r="AL4" s="25"/>
      <c r="AM4" s="25"/>
      <c r="AN4" s="25"/>
      <c r="AO4" s="25"/>
      <c r="AP4" s="25"/>
      <c r="AQ4" s="38"/>
      <c r="AR4" s="38"/>
      <c r="AS4" s="9"/>
      <c r="AT4" s="9"/>
    </row>
    <row r="5" spans="1:4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41"/>
      <c r="L5" s="18"/>
      <c r="M5" s="31"/>
      <c r="N5" s="18"/>
      <c r="O5" s="31"/>
      <c r="P5" s="18"/>
      <c r="Q5" s="31"/>
      <c r="R5" s="18"/>
      <c r="S5" s="24"/>
      <c r="T5" s="323" t="s">
        <v>115</v>
      </c>
      <c r="U5" s="323"/>
      <c r="V5" s="323"/>
      <c r="W5" s="323"/>
      <c r="X5" s="323"/>
      <c r="Y5" s="323"/>
      <c r="Z5" s="323"/>
      <c r="AA5" s="323"/>
      <c r="AB5" s="323"/>
      <c r="AC5" s="323"/>
      <c r="AD5" s="25"/>
      <c r="AE5" s="25"/>
      <c r="AF5" s="38"/>
      <c r="AG5" s="38"/>
      <c r="AH5" s="38"/>
      <c r="AI5" s="18"/>
      <c r="AJ5" s="18"/>
      <c r="AK5" s="18"/>
      <c r="AL5" s="25"/>
      <c r="AM5" s="25"/>
      <c r="AN5" s="25"/>
      <c r="AO5" s="25"/>
      <c r="AP5" s="25"/>
      <c r="AQ5" s="38"/>
      <c r="AR5" s="38"/>
      <c r="AS5" s="9"/>
    </row>
    <row r="6" spans="1:4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31"/>
      <c r="L6" s="18"/>
      <c r="M6" s="31"/>
      <c r="N6" s="18"/>
      <c r="O6" s="31"/>
      <c r="P6" s="18"/>
      <c r="Q6" s="31"/>
      <c r="R6" s="18"/>
      <c r="S6" s="24"/>
      <c r="T6" s="38"/>
      <c r="U6" s="39"/>
      <c r="V6" s="25"/>
      <c r="W6" s="32"/>
      <c r="X6" s="25"/>
      <c r="Y6" s="32"/>
      <c r="Z6" s="25"/>
      <c r="AA6" s="25"/>
      <c r="AB6" s="25"/>
      <c r="AC6" s="25"/>
      <c r="AD6" s="25"/>
      <c r="AE6" s="25"/>
      <c r="AF6" s="38"/>
      <c r="AG6" s="38"/>
      <c r="AH6" s="38"/>
      <c r="AI6" s="18"/>
      <c r="AJ6" s="18"/>
      <c r="AK6" s="18"/>
      <c r="AL6" s="25"/>
      <c r="AM6" s="25"/>
      <c r="AN6" s="25"/>
      <c r="AO6" s="25"/>
      <c r="AP6" s="25"/>
      <c r="AQ6" s="38"/>
      <c r="AR6" s="38"/>
      <c r="AS6" s="9"/>
    </row>
    <row r="7" spans="1:70" s="1" customFormat="1" ht="20.25" customHeight="1">
      <c r="A7" s="3" t="s">
        <v>0</v>
      </c>
      <c r="B7" s="20"/>
      <c r="C7" s="317" t="s">
        <v>64</v>
      </c>
      <c r="D7" s="318"/>
      <c r="E7" s="317" t="s">
        <v>152</v>
      </c>
      <c r="F7" s="318"/>
      <c r="G7" s="317" t="s">
        <v>151</v>
      </c>
      <c r="H7" s="318"/>
      <c r="I7" s="324" t="s">
        <v>48</v>
      </c>
      <c r="J7" s="325"/>
      <c r="K7" s="309" t="s">
        <v>3</v>
      </c>
      <c r="L7" s="310"/>
      <c r="M7" s="309" t="s">
        <v>4</v>
      </c>
      <c r="N7" s="310"/>
      <c r="O7" s="309" t="s">
        <v>6</v>
      </c>
      <c r="P7" s="310"/>
      <c r="Q7" s="309" t="s">
        <v>5</v>
      </c>
      <c r="R7" s="310"/>
      <c r="S7" s="190" t="s">
        <v>7</v>
      </c>
      <c r="T7" s="190"/>
      <c r="U7" s="27" t="s">
        <v>33</v>
      </c>
      <c r="V7" s="310"/>
      <c r="W7" s="309" t="s">
        <v>39</v>
      </c>
      <c r="X7" s="310"/>
      <c r="Y7" s="309" t="s">
        <v>40</v>
      </c>
      <c r="Z7" s="310"/>
      <c r="AA7" s="310" t="s">
        <v>34</v>
      </c>
      <c r="AB7" s="310"/>
      <c r="AC7" s="310" t="s">
        <v>35</v>
      </c>
      <c r="AD7" s="310"/>
      <c r="AE7" s="190" t="s">
        <v>36</v>
      </c>
      <c r="AF7" s="190"/>
      <c r="AG7" s="72" t="s">
        <v>55</v>
      </c>
      <c r="AH7" s="73"/>
      <c r="AI7" s="310" t="s">
        <v>43</v>
      </c>
      <c r="AJ7" s="310"/>
      <c r="AK7" s="310" t="s">
        <v>42</v>
      </c>
      <c r="AL7" s="310"/>
      <c r="AM7" s="313" t="s">
        <v>41</v>
      </c>
      <c r="AN7" s="313"/>
      <c r="AO7" s="184" t="s">
        <v>37</v>
      </c>
      <c r="AP7" s="184"/>
      <c r="AQ7" s="212" t="s">
        <v>38</v>
      </c>
      <c r="AR7" s="212"/>
      <c r="AS7" s="326" t="s">
        <v>69</v>
      </c>
      <c r="AT7" s="327"/>
      <c r="AU7" s="319" t="s">
        <v>84</v>
      </c>
      <c r="AV7" s="320" t="s">
        <v>100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s="1" customFormat="1" ht="51" customHeight="1">
      <c r="A8" s="3"/>
      <c r="B8" s="3"/>
      <c r="C8" s="314" t="s">
        <v>50</v>
      </c>
      <c r="D8" s="314" t="s">
        <v>49</v>
      </c>
      <c r="E8" s="314" t="s">
        <v>50</v>
      </c>
      <c r="F8" s="314" t="s">
        <v>49</v>
      </c>
      <c r="G8" s="314" t="s">
        <v>50</v>
      </c>
      <c r="H8" s="314" t="s">
        <v>49</v>
      </c>
      <c r="I8" s="314" t="s">
        <v>50</v>
      </c>
      <c r="J8" s="314" t="s">
        <v>49</v>
      </c>
      <c r="K8" s="311" t="s">
        <v>1</v>
      </c>
      <c r="L8" s="312" t="s">
        <v>2</v>
      </c>
      <c r="M8" s="311" t="s">
        <v>1</v>
      </c>
      <c r="N8" s="312" t="s">
        <v>2</v>
      </c>
      <c r="O8" s="311" t="s">
        <v>1</v>
      </c>
      <c r="P8" s="312" t="s">
        <v>2</v>
      </c>
      <c r="Q8" s="311" t="s">
        <v>1</v>
      </c>
      <c r="R8" s="312" t="s">
        <v>2</v>
      </c>
      <c r="S8" s="191" t="s">
        <v>1</v>
      </c>
      <c r="T8" s="191" t="s">
        <v>2</v>
      </c>
      <c r="U8" s="311" t="s">
        <v>1</v>
      </c>
      <c r="V8" s="312" t="s">
        <v>2</v>
      </c>
      <c r="W8" s="311" t="s">
        <v>1</v>
      </c>
      <c r="X8" s="312" t="s">
        <v>2</v>
      </c>
      <c r="Y8" s="311" t="s">
        <v>1</v>
      </c>
      <c r="Z8" s="312" t="s">
        <v>2</v>
      </c>
      <c r="AA8" s="312" t="s">
        <v>1</v>
      </c>
      <c r="AB8" s="312" t="s">
        <v>2</v>
      </c>
      <c r="AC8" s="312" t="s">
        <v>1</v>
      </c>
      <c r="AD8" s="312" t="s">
        <v>2</v>
      </c>
      <c r="AE8" s="191" t="s">
        <v>1</v>
      </c>
      <c r="AF8" s="191" t="s">
        <v>2</v>
      </c>
      <c r="AG8" s="62" t="s">
        <v>1</v>
      </c>
      <c r="AH8" s="62" t="s">
        <v>2</v>
      </c>
      <c r="AI8" s="312" t="s">
        <v>1</v>
      </c>
      <c r="AJ8" s="312" t="s">
        <v>2</v>
      </c>
      <c r="AK8" s="312" t="s">
        <v>1</v>
      </c>
      <c r="AL8" s="312" t="s">
        <v>2</v>
      </c>
      <c r="AM8" s="312" t="s">
        <v>1</v>
      </c>
      <c r="AN8" s="312" t="s">
        <v>2</v>
      </c>
      <c r="AO8" s="206" t="s">
        <v>1</v>
      </c>
      <c r="AP8" s="206" t="s">
        <v>2</v>
      </c>
      <c r="AQ8" s="213" t="s">
        <v>1</v>
      </c>
      <c r="AR8" s="213" t="s">
        <v>2</v>
      </c>
      <c r="AS8" s="53" t="s">
        <v>67</v>
      </c>
      <c r="AT8" s="84" t="s">
        <v>68</v>
      </c>
      <c r="AU8" s="319"/>
      <c r="AV8" s="321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</row>
    <row r="9" spans="1:70" s="52" customFormat="1" ht="12" customHeight="1">
      <c r="A9" s="303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11</v>
      </c>
      <c r="L9" s="303">
        <v>12</v>
      </c>
      <c r="M9" s="303">
        <v>13</v>
      </c>
      <c r="N9" s="303">
        <v>14</v>
      </c>
      <c r="O9" s="303">
        <v>15</v>
      </c>
      <c r="P9" s="303">
        <v>16</v>
      </c>
      <c r="Q9" s="303">
        <v>17</v>
      </c>
      <c r="R9" s="303">
        <v>18</v>
      </c>
      <c r="S9" s="303">
        <v>19</v>
      </c>
      <c r="T9" s="303">
        <v>20</v>
      </c>
      <c r="U9" s="303">
        <v>21</v>
      </c>
      <c r="V9" s="303">
        <v>22</v>
      </c>
      <c r="W9" s="303">
        <v>23</v>
      </c>
      <c r="X9" s="303">
        <v>24</v>
      </c>
      <c r="Y9" s="303">
        <v>25</v>
      </c>
      <c r="Z9" s="303">
        <v>26</v>
      </c>
      <c r="AA9" s="303">
        <v>27</v>
      </c>
      <c r="AB9" s="303">
        <v>28</v>
      </c>
      <c r="AC9" s="303">
        <v>29</v>
      </c>
      <c r="AD9" s="303">
        <v>30</v>
      </c>
      <c r="AE9" s="303">
        <v>31</v>
      </c>
      <c r="AF9" s="303">
        <v>32</v>
      </c>
      <c r="AG9" s="303">
        <v>33</v>
      </c>
      <c r="AH9" s="303">
        <v>34</v>
      </c>
      <c r="AI9" s="303">
        <v>35</v>
      </c>
      <c r="AJ9" s="303">
        <v>36</v>
      </c>
      <c r="AK9" s="303">
        <v>37</v>
      </c>
      <c r="AL9" s="303">
        <v>38</v>
      </c>
      <c r="AM9" s="303">
        <v>39</v>
      </c>
      <c r="AN9" s="303">
        <v>40</v>
      </c>
      <c r="AO9" s="303">
        <v>41</v>
      </c>
      <c r="AP9" s="303">
        <v>42</v>
      </c>
      <c r="AQ9" s="303">
        <v>43</v>
      </c>
      <c r="AR9" s="303">
        <v>44</v>
      </c>
      <c r="AS9" s="303">
        <v>45</v>
      </c>
      <c r="AT9" s="303">
        <v>46</v>
      </c>
      <c r="AU9" s="303">
        <v>47</v>
      </c>
      <c r="AV9" s="303">
        <v>48</v>
      </c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</row>
    <row r="10" spans="1:70" s="1" customFormat="1" ht="13.5" customHeight="1">
      <c r="A10" s="3"/>
      <c r="B10" s="3"/>
      <c r="C10" s="3"/>
      <c r="D10" s="3"/>
      <c r="E10" s="65"/>
      <c r="F10" s="65"/>
      <c r="G10" s="65"/>
      <c r="H10" s="65"/>
      <c r="I10" s="65"/>
      <c r="J10" s="65"/>
      <c r="K10" s="7"/>
      <c r="L10" s="5"/>
      <c r="M10" s="7"/>
      <c r="N10" s="5"/>
      <c r="O10" s="7"/>
      <c r="P10" s="5"/>
      <c r="Q10" s="7"/>
      <c r="R10" s="23"/>
      <c r="S10" s="208" t="s">
        <v>44</v>
      </c>
      <c r="T10" s="209"/>
      <c r="U10" s="207"/>
      <c r="V10" s="210"/>
      <c r="W10" s="37"/>
      <c r="X10" s="10"/>
      <c r="Y10" s="7"/>
      <c r="Z10" s="5"/>
      <c r="AA10" s="5"/>
      <c r="AB10" s="5"/>
      <c r="AC10" s="5"/>
      <c r="AD10" s="5"/>
      <c r="AE10" s="191"/>
      <c r="AF10" s="191"/>
      <c r="AG10" s="6"/>
      <c r="AH10" s="6"/>
      <c r="AI10" s="5"/>
      <c r="AJ10" s="5"/>
      <c r="AK10" s="5"/>
      <c r="AL10" s="5"/>
      <c r="AM10" s="5"/>
      <c r="AN10" s="5"/>
      <c r="AO10" s="206"/>
      <c r="AP10" s="206"/>
      <c r="AQ10" s="213"/>
      <c r="AR10" s="213"/>
      <c r="AT10" s="16"/>
      <c r="AU10" s="253"/>
      <c r="AV10" s="254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</row>
    <row r="11" spans="1:70" s="1" customFormat="1" ht="12.75">
      <c r="A11" s="3">
        <v>1</v>
      </c>
      <c r="B11" s="228" t="s">
        <v>8</v>
      </c>
      <c r="C11" s="228"/>
      <c r="D11" s="228"/>
      <c r="E11" s="65"/>
      <c r="F11" s="65"/>
      <c r="G11" s="65"/>
      <c r="H11" s="65"/>
      <c r="I11" s="65"/>
      <c r="J11" s="65"/>
      <c r="K11" s="27">
        <v>3</v>
      </c>
      <c r="L11" s="3">
        <v>90</v>
      </c>
      <c r="M11" s="27">
        <v>3</v>
      </c>
      <c r="N11" s="3">
        <v>86</v>
      </c>
      <c r="O11" s="27">
        <v>4</v>
      </c>
      <c r="P11" s="3">
        <v>106</v>
      </c>
      <c r="Q11" s="27">
        <v>3</v>
      </c>
      <c r="R11" s="20">
        <v>75</v>
      </c>
      <c r="S11" s="193">
        <f>K11+M11+O11+Q11</f>
        <v>13</v>
      </c>
      <c r="T11" s="190">
        <f>L11+N11+P11+R11</f>
        <v>357</v>
      </c>
      <c r="U11" s="35">
        <v>3</v>
      </c>
      <c r="V11" s="3">
        <v>89</v>
      </c>
      <c r="W11" s="27">
        <v>4</v>
      </c>
      <c r="X11" s="3">
        <v>100</v>
      </c>
      <c r="Y11" s="27">
        <v>2</v>
      </c>
      <c r="Z11" s="3">
        <v>57</v>
      </c>
      <c r="AA11" s="3">
        <v>3</v>
      </c>
      <c r="AB11" s="3">
        <v>71</v>
      </c>
      <c r="AC11" s="3">
        <v>2</v>
      </c>
      <c r="AD11" s="3">
        <v>56</v>
      </c>
      <c r="AE11" s="190">
        <f>U11+W11+Y11+AA11+AC11</f>
        <v>14</v>
      </c>
      <c r="AF11" s="190">
        <f>V11+X11+Z11+AB11+AD11</f>
        <v>373</v>
      </c>
      <c r="AG11" s="4"/>
      <c r="AH11" s="4"/>
      <c r="AI11" s="3">
        <v>3</v>
      </c>
      <c r="AJ11" s="3">
        <v>73</v>
      </c>
      <c r="AK11" s="3">
        <v>3</v>
      </c>
      <c r="AL11" s="3">
        <v>69</v>
      </c>
      <c r="AM11" s="3">
        <v>4</v>
      </c>
      <c r="AN11" s="3">
        <v>75</v>
      </c>
      <c r="AO11" s="190">
        <f>AI11+AK11+AM11</f>
        <v>10</v>
      </c>
      <c r="AP11" s="190">
        <f>AN11+AL11+AJ11</f>
        <v>217</v>
      </c>
      <c r="AQ11" s="212">
        <f>AO11+AG11+AE11+S11</f>
        <v>37</v>
      </c>
      <c r="AR11" s="212">
        <f>AP11+AH11+AF11+T11</f>
        <v>947</v>
      </c>
      <c r="AT11" s="16"/>
      <c r="AU11" s="253">
        <f>AR11/AQ11</f>
        <v>25.594594594594593</v>
      </c>
      <c r="AV11" s="254">
        <f>(T11*0.75)+(AF11*1)+(AP11*1.22)</f>
        <v>905.49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</row>
    <row r="12" spans="1:70" s="1" customFormat="1" ht="13.5" thickBot="1">
      <c r="A12" s="3">
        <v>2</v>
      </c>
      <c r="B12" s="228" t="s">
        <v>9</v>
      </c>
      <c r="C12" s="228"/>
      <c r="D12" s="228"/>
      <c r="E12" s="65"/>
      <c r="F12" s="65"/>
      <c r="G12" s="65"/>
      <c r="H12" s="65"/>
      <c r="I12" s="65"/>
      <c r="J12" s="65"/>
      <c r="K12" s="29">
        <v>2</v>
      </c>
      <c r="L12" s="11">
        <v>62</v>
      </c>
      <c r="M12" s="29">
        <v>2</v>
      </c>
      <c r="N12" s="11">
        <v>65</v>
      </c>
      <c r="O12" s="29">
        <v>2</v>
      </c>
      <c r="P12" s="11">
        <v>54</v>
      </c>
      <c r="Q12" s="29">
        <v>3</v>
      </c>
      <c r="R12" s="22">
        <v>71</v>
      </c>
      <c r="S12" s="193">
        <f aca="true" t="shared" si="0" ref="S12:T25">K12+M12+O12+Q12</f>
        <v>9</v>
      </c>
      <c r="T12" s="190">
        <f t="shared" si="0"/>
        <v>252</v>
      </c>
      <c r="U12" s="35">
        <v>2</v>
      </c>
      <c r="V12" s="3">
        <v>59</v>
      </c>
      <c r="W12" s="27">
        <v>2</v>
      </c>
      <c r="X12" s="3">
        <v>53</v>
      </c>
      <c r="Y12" s="27">
        <v>2</v>
      </c>
      <c r="Z12" s="3">
        <v>57</v>
      </c>
      <c r="AA12" s="3">
        <v>2</v>
      </c>
      <c r="AB12" s="3">
        <v>53</v>
      </c>
      <c r="AC12" s="3">
        <v>2</v>
      </c>
      <c r="AD12" s="3">
        <v>52</v>
      </c>
      <c r="AE12" s="190">
        <f aca="true" t="shared" si="1" ref="AE12:AF25">U12+W12+Y12+AA12+AC12</f>
        <v>10</v>
      </c>
      <c r="AF12" s="190">
        <f t="shared" si="1"/>
        <v>274</v>
      </c>
      <c r="AG12" s="4"/>
      <c r="AH12" s="4"/>
      <c r="AI12" s="3">
        <v>3</v>
      </c>
      <c r="AJ12" s="3">
        <v>78</v>
      </c>
      <c r="AK12" s="3">
        <v>3</v>
      </c>
      <c r="AL12" s="3">
        <v>82</v>
      </c>
      <c r="AM12" s="3">
        <v>2</v>
      </c>
      <c r="AN12" s="3">
        <v>45</v>
      </c>
      <c r="AO12" s="190">
        <f aca="true" t="shared" si="2" ref="AO12:AO25">AI12+AK12+AM12</f>
        <v>8</v>
      </c>
      <c r="AP12" s="190">
        <f aca="true" t="shared" si="3" ref="AP12:AP25">AN12+AL12+AJ12</f>
        <v>205</v>
      </c>
      <c r="AQ12" s="212">
        <f aca="true" t="shared" si="4" ref="AQ12:AR25">AO12+AG12+AE12+S12</f>
        <v>27</v>
      </c>
      <c r="AR12" s="212">
        <f t="shared" si="4"/>
        <v>731</v>
      </c>
      <c r="AT12" s="16"/>
      <c r="AU12" s="253">
        <f aca="true" t="shared" si="5" ref="AU12:AU73">AR12/AQ12</f>
        <v>27.074074074074073</v>
      </c>
      <c r="AV12" s="254">
        <f aca="true" t="shared" si="6" ref="AV12:AV72">(T12*0.75)+(AF12*1)+(AP12*1.22)</f>
        <v>713.1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</row>
    <row r="13" spans="1:70" s="1" customFormat="1" ht="13.5" thickBot="1">
      <c r="A13" s="3">
        <v>3</v>
      </c>
      <c r="B13" s="228" t="s">
        <v>107</v>
      </c>
      <c r="C13" s="228"/>
      <c r="D13" s="228"/>
      <c r="E13" s="65"/>
      <c r="F13" s="65"/>
      <c r="G13" s="65"/>
      <c r="H13" s="65"/>
      <c r="I13" s="65"/>
      <c r="J13" s="272"/>
      <c r="K13" s="274"/>
      <c r="L13" s="275">
        <v>13</v>
      </c>
      <c r="M13" s="276">
        <v>0</v>
      </c>
      <c r="N13" s="275">
        <v>0</v>
      </c>
      <c r="O13" s="276">
        <v>1</v>
      </c>
      <c r="P13" s="275">
        <v>13</v>
      </c>
      <c r="Q13" s="276">
        <v>0</v>
      </c>
      <c r="R13" s="277">
        <v>0</v>
      </c>
      <c r="S13" s="273">
        <f t="shared" si="0"/>
        <v>1</v>
      </c>
      <c r="T13" s="190">
        <f t="shared" si="0"/>
        <v>26</v>
      </c>
      <c r="U13" s="35">
        <v>1</v>
      </c>
      <c r="V13" s="3">
        <v>22</v>
      </c>
      <c r="W13" s="27">
        <v>0</v>
      </c>
      <c r="X13" s="3">
        <v>0</v>
      </c>
      <c r="Y13" s="27">
        <v>1</v>
      </c>
      <c r="Z13" s="3">
        <v>14</v>
      </c>
      <c r="AA13" s="3">
        <v>0</v>
      </c>
      <c r="AB13" s="3">
        <v>0</v>
      </c>
      <c r="AC13" s="3">
        <v>1</v>
      </c>
      <c r="AD13" s="3">
        <v>12</v>
      </c>
      <c r="AE13" s="190">
        <f t="shared" si="1"/>
        <v>3</v>
      </c>
      <c r="AF13" s="190">
        <f t="shared" si="1"/>
        <v>48</v>
      </c>
      <c r="AG13" s="4"/>
      <c r="AH13" s="4"/>
      <c r="AI13" s="3">
        <v>0</v>
      </c>
      <c r="AJ13" s="3">
        <v>0</v>
      </c>
      <c r="AK13" s="3">
        <v>1</v>
      </c>
      <c r="AL13" s="3">
        <v>14</v>
      </c>
      <c r="AM13" s="3">
        <v>0</v>
      </c>
      <c r="AN13" s="3">
        <v>0</v>
      </c>
      <c r="AO13" s="190">
        <f t="shared" si="2"/>
        <v>1</v>
      </c>
      <c r="AP13" s="190">
        <f t="shared" si="3"/>
        <v>14</v>
      </c>
      <c r="AQ13" s="212">
        <f t="shared" si="4"/>
        <v>5</v>
      </c>
      <c r="AR13" s="212">
        <f t="shared" si="4"/>
        <v>88</v>
      </c>
      <c r="AT13" s="16"/>
      <c r="AU13" s="253">
        <f>AR13/AQ13</f>
        <v>17.6</v>
      </c>
      <c r="AV13" s="254">
        <f t="shared" si="6"/>
        <v>84.58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</row>
    <row r="14" spans="1:70" s="1" customFormat="1" ht="12.75">
      <c r="A14" s="3">
        <v>4</v>
      </c>
      <c r="B14" s="228" t="s">
        <v>87</v>
      </c>
      <c r="C14" s="228"/>
      <c r="D14" s="228"/>
      <c r="E14" s="65"/>
      <c r="F14" s="65"/>
      <c r="G14" s="65"/>
      <c r="H14" s="65"/>
      <c r="I14" s="65"/>
      <c r="J14" s="65"/>
      <c r="K14" s="27">
        <v>1</v>
      </c>
      <c r="L14" s="3">
        <v>35</v>
      </c>
      <c r="M14" s="27">
        <v>1</v>
      </c>
      <c r="N14" s="3">
        <v>34</v>
      </c>
      <c r="O14" s="27">
        <v>1</v>
      </c>
      <c r="P14" s="3">
        <v>27</v>
      </c>
      <c r="Q14" s="27">
        <v>2</v>
      </c>
      <c r="R14" s="20">
        <v>43</v>
      </c>
      <c r="S14" s="193">
        <f t="shared" si="0"/>
        <v>5</v>
      </c>
      <c r="T14" s="190">
        <f t="shared" si="0"/>
        <v>139</v>
      </c>
      <c r="U14" s="35">
        <v>1</v>
      </c>
      <c r="V14" s="3">
        <v>26</v>
      </c>
      <c r="W14" s="27">
        <v>1</v>
      </c>
      <c r="X14" s="3">
        <v>25</v>
      </c>
      <c r="Y14" s="27">
        <v>2</v>
      </c>
      <c r="Z14" s="3">
        <v>37</v>
      </c>
      <c r="AA14" s="3">
        <v>2</v>
      </c>
      <c r="AB14" s="3">
        <v>35</v>
      </c>
      <c r="AC14" s="3">
        <v>2</v>
      </c>
      <c r="AD14" s="3">
        <v>35</v>
      </c>
      <c r="AE14" s="190">
        <f t="shared" si="1"/>
        <v>8</v>
      </c>
      <c r="AF14" s="190">
        <f t="shared" si="1"/>
        <v>158</v>
      </c>
      <c r="AG14" s="4"/>
      <c r="AH14" s="4"/>
      <c r="AI14" s="3"/>
      <c r="AJ14" s="3"/>
      <c r="AK14" s="3">
        <v>0</v>
      </c>
      <c r="AL14" s="3">
        <v>0</v>
      </c>
      <c r="AM14" s="3">
        <v>1</v>
      </c>
      <c r="AN14" s="3">
        <v>18</v>
      </c>
      <c r="AO14" s="190">
        <f t="shared" si="2"/>
        <v>1</v>
      </c>
      <c r="AP14" s="190">
        <f t="shared" si="3"/>
        <v>18</v>
      </c>
      <c r="AQ14" s="212">
        <f t="shared" si="4"/>
        <v>14</v>
      </c>
      <c r="AR14" s="212">
        <f t="shared" si="4"/>
        <v>315</v>
      </c>
      <c r="AT14" s="16"/>
      <c r="AU14" s="253">
        <f t="shared" si="5"/>
        <v>22.5</v>
      </c>
      <c r="AV14" s="254">
        <f t="shared" si="6"/>
        <v>284.21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1:70" s="1" customFormat="1" ht="12.75">
      <c r="A15" s="3">
        <v>5</v>
      </c>
      <c r="B15" s="228" t="s">
        <v>88</v>
      </c>
      <c r="C15" s="228"/>
      <c r="D15" s="228"/>
      <c r="E15" s="65"/>
      <c r="F15" s="65"/>
      <c r="G15" s="65"/>
      <c r="H15" s="65"/>
      <c r="I15" s="65"/>
      <c r="J15" s="65"/>
      <c r="K15" s="27">
        <v>2</v>
      </c>
      <c r="L15" s="3">
        <v>60</v>
      </c>
      <c r="M15" s="27">
        <v>2</v>
      </c>
      <c r="N15" s="3">
        <v>60</v>
      </c>
      <c r="O15" s="27">
        <v>3</v>
      </c>
      <c r="P15" s="3">
        <v>71</v>
      </c>
      <c r="Q15" s="27">
        <v>2</v>
      </c>
      <c r="R15" s="20">
        <v>64</v>
      </c>
      <c r="S15" s="193">
        <f t="shared" si="0"/>
        <v>9</v>
      </c>
      <c r="T15" s="190">
        <f t="shared" si="0"/>
        <v>255</v>
      </c>
      <c r="U15" s="35">
        <v>3</v>
      </c>
      <c r="V15" s="3">
        <v>77</v>
      </c>
      <c r="W15" s="27">
        <v>2</v>
      </c>
      <c r="X15" s="3">
        <v>42</v>
      </c>
      <c r="Y15" s="27">
        <v>2</v>
      </c>
      <c r="Z15" s="3">
        <v>62</v>
      </c>
      <c r="AA15" s="3">
        <v>2</v>
      </c>
      <c r="AB15" s="3">
        <v>51</v>
      </c>
      <c r="AC15" s="3">
        <v>2</v>
      </c>
      <c r="AD15" s="3">
        <v>53</v>
      </c>
      <c r="AE15" s="190">
        <f t="shared" si="1"/>
        <v>11</v>
      </c>
      <c r="AF15" s="190">
        <f t="shared" si="1"/>
        <v>285</v>
      </c>
      <c r="AG15" s="4"/>
      <c r="AH15" s="4"/>
      <c r="AI15" s="3">
        <v>2</v>
      </c>
      <c r="AJ15" s="3">
        <v>49</v>
      </c>
      <c r="AK15" s="3">
        <v>2</v>
      </c>
      <c r="AL15" s="3">
        <v>44</v>
      </c>
      <c r="AM15" s="3">
        <v>2</v>
      </c>
      <c r="AN15" s="3">
        <v>47</v>
      </c>
      <c r="AO15" s="190">
        <f t="shared" si="2"/>
        <v>6</v>
      </c>
      <c r="AP15" s="190">
        <f t="shared" si="3"/>
        <v>140</v>
      </c>
      <c r="AQ15" s="212">
        <f t="shared" si="4"/>
        <v>26</v>
      </c>
      <c r="AR15" s="212">
        <f t="shared" si="4"/>
        <v>680</v>
      </c>
      <c r="AT15" s="16"/>
      <c r="AU15" s="253">
        <f t="shared" si="5"/>
        <v>26.153846153846153</v>
      </c>
      <c r="AV15" s="254">
        <f t="shared" si="6"/>
        <v>647.05</v>
      </c>
      <c r="AW15" s="61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</row>
    <row r="16" spans="1:70" s="1" customFormat="1" ht="13.5" thickBot="1">
      <c r="A16" s="3">
        <v>6</v>
      </c>
      <c r="B16" s="229" t="s">
        <v>89</v>
      </c>
      <c r="C16" s="229"/>
      <c r="D16" s="229"/>
      <c r="E16" s="70"/>
      <c r="F16" s="70"/>
      <c r="G16" s="70"/>
      <c r="H16" s="70"/>
      <c r="I16" s="70"/>
      <c r="J16" s="70"/>
      <c r="K16" s="29">
        <v>1</v>
      </c>
      <c r="L16" s="11">
        <v>26</v>
      </c>
      <c r="M16" s="29">
        <v>1</v>
      </c>
      <c r="N16" s="11">
        <v>27</v>
      </c>
      <c r="O16" s="29">
        <v>2</v>
      </c>
      <c r="P16" s="11">
        <v>47</v>
      </c>
      <c r="Q16" s="29">
        <v>1</v>
      </c>
      <c r="R16" s="22">
        <v>26</v>
      </c>
      <c r="S16" s="194">
        <f t="shared" si="0"/>
        <v>5</v>
      </c>
      <c r="T16" s="195">
        <f t="shared" si="0"/>
        <v>126</v>
      </c>
      <c r="U16" s="36">
        <v>2</v>
      </c>
      <c r="V16" s="11">
        <v>45</v>
      </c>
      <c r="W16" s="29">
        <v>1</v>
      </c>
      <c r="X16" s="11">
        <v>21</v>
      </c>
      <c r="Y16" s="29">
        <v>2</v>
      </c>
      <c r="Z16" s="11">
        <v>48</v>
      </c>
      <c r="AA16" s="11">
        <v>2</v>
      </c>
      <c r="AB16" s="11">
        <v>45</v>
      </c>
      <c r="AC16" s="11">
        <v>1</v>
      </c>
      <c r="AD16" s="11">
        <v>31</v>
      </c>
      <c r="AE16" s="195">
        <f t="shared" si="1"/>
        <v>8</v>
      </c>
      <c r="AF16" s="195">
        <f t="shared" si="1"/>
        <v>190</v>
      </c>
      <c r="AG16" s="12"/>
      <c r="AH16" s="12"/>
      <c r="AI16" s="11">
        <v>0</v>
      </c>
      <c r="AJ16" s="11">
        <v>0</v>
      </c>
      <c r="AK16" s="11">
        <v>0</v>
      </c>
      <c r="AL16" s="11">
        <v>0</v>
      </c>
      <c r="AM16" s="11">
        <v>2</v>
      </c>
      <c r="AN16" s="11">
        <v>31</v>
      </c>
      <c r="AO16" s="195">
        <f t="shared" si="2"/>
        <v>2</v>
      </c>
      <c r="AP16" s="195">
        <f t="shared" si="3"/>
        <v>31</v>
      </c>
      <c r="AQ16" s="215">
        <f t="shared" si="4"/>
        <v>15</v>
      </c>
      <c r="AR16" s="215">
        <f t="shared" si="4"/>
        <v>347</v>
      </c>
      <c r="AS16" s="54"/>
      <c r="AT16" s="87"/>
      <c r="AU16" s="255">
        <f>AR16/AQ16</f>
        <v>23.133333333333333</v>
      </c>
      <c r="AV16" s="256">
        <f t="shared" si="6"/>
        <v>322.32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1:70" s="1" customFormat="1" ht="12.75">
      <c r="A17" s="173">
        <v>7</v>
      </c>
      <c r="B17" s="230" t="s">
        <v>90</v>
      </c>
      <c r="C17" s="230"/>
      <c r="D17" s="230"/>
      <c r="E17" s="175"/>
      <c r="F17" s="175"/>
      <c r="G17" s="175"/>
      <c r="H17" s="175"/>
      <c r="I17" s="175"/>
      <c r="J17" s="175"/>
      <c r="K17" s="176">
        <f>K18+K19</f>
        <v>1</v>
      </c>
      <c r="L17" s="176">
        <f aca="true" t="shared" si="7" ref="L17:R17">L18+L19</f>
        <v>15</v>
      </c>
      <c r="M17" s="176">
        <f t="shared" si="7"/>
        <v>2</v>
      </c>
      <c r="N17" s="176">
        <f t="shared" si="7"/>
        <v>43</v>
      </c>
      <c r="O17" s="176">
        <f t="shared" si="7"/>
        <v>2</v>
      </c>
      <c r="P17" s="176">
        <f t="shared" si="7"/>
        <v>44</v>
      </c>
      <c r="Q17" s="176">
        <f t="shared" si="7"/>
        <v>1</v>
      </c>
      <c r="R17" s="176">
        <f t="shared" si="7"/>
        <v>28</v>
      </c>
      <c r="S17" s="177">
        <f>K17+M17+O17+Q17</f>
        <v>6</v>
      </c>
      <c r="T17" s="178">
        <f>L17+N17+P17+R17</f>
        <v>130</v>
      </c>
      <c r="U17" s="179">
        <f>SUM(U18:U19)</f>
        <v>2</v>
      </c>
      <c r="V17" s="179">
        <f aca="true" t="shared" si="8" ref="V17:AD17">SUM(V18:V19)</f>
        <v>43</v>
      </c>
      <c r="W17" s="179">
        <f t="shared" si="8"/>
        <v>3</v>
      </c>
      <c r="X17" s="179">
        <f t="shared" si="8"/>
        <v>49</v>
      </c>
      <c r="Y17" s="179">
        <f t="shared" si="8"/>
        <v>2</v>
      </c>
      <c r="Z17" s="179">
        <f t="shared" si="8"/>
        <v>40</v>
      </c>
      <c r="AA17" s="179">
        <f t="shared" si="8"/>
        <v>3</v>
      </c>
      <c r="AB17" s="179">
        <f t="shared" si="8"/>
        <v>52</v>
      </c>
      <c r="AC17" s="179">
        <f t="shared" si="8"/>
        <v>1</v>
      </c>
      <c r="AD17" s="179">
        <f t="shared" si="8"/>
        <v>20</v>
      </c>
      <c r="AE17" s="178">
        <f>U17+W17+Y17+AA17+AC17</f>
        <v>11</v>
      </c>
      <c r="AF17" s="178">
        <f>V17+X17+Z17+AB17+AD17</f>
        <v>204</v>
      </c>
      <c r="AG17" s="178"/>
      <c r="AH17" s="178"/>
      <c r="AI17" s="176">
        <f aca="true" t="shared" si="9" ref="AI17:AN17">AI18+AI19</f>
        <v>1</v>
      </c>
      <c r="AJ17" s="176">
        <f t="shared" si="9"/>
        <v>22</v>
      </c>
      <c r="AK17" s="176">
        <f t="shared" si="9"/>
        <v>0</v>
      </c>
      <c r="AL17" s="176">
        <f t="shared" si="9"/>
        <v>0</v>
      </c>
      <c r="AM17" s="176">
        <f t="shared" si="9"/>
        <v>1</v>
      </c>
      <c r="AN17" s="176">
        <f t="shared" si="9"/>
        <v>12</v>
      </c>
      <c r="AO17" s="178">
        <f t="shared" si="2"/>
        <v>2</v>
      </c>
      <c r="AP17" s="178">
        <f t="shared" si="3"/>
        <v>34</v>
      </c>
      <c r="AQ17" s="216">
        <f t="shared" si="4"/>
        <v>19</v>
      </c>
      <c r="AR17" s="216">
        <f>AP17+AH17+AF17+T17</f>
        <v>368</v>
      </c>
      <c r="AS17" s="180"/>
      <c r="AT17" s="181"/>
      <c r="AU17" s="257">
        <f>AR17/AQ17</f>
        <v>19.36842105263158</v>
      </c>
      <c r="AV17" s="258">
        <f t="shared" si="6"/>
        <v>342.98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s="1" customFormat="1" ht="12.75">
      <c r="A18" s="161"/>
      <c r="B18" s="231" t="s">
        <v>70</v>
      </c>
      <c r="C18" s="231"/>
      <c r="D18" s="231"/>
      <c r="E18" s="152"/>
      <c r="F18" s="152"/>
      <c r="G18" s="152"/>
      <c r="H18" s="152"/>
      <c r="I18" s="152"/>
      <c r="J18" s="152"/>
      <c r="K18" s="150"/>
      <c r="L18" s="150"/>
      <c r="M18" s="150">
        <v>1</v>
      </c>
      <c r="N18" s="150">
        <v>25</v>
      </c>
      <c r="O18" s="150">
        <v>1</v>
      </c>
      <c r="P18" s="150">
        <v>24</v>
      </c>
      <c r="Q18" s="150"/>
      <c r="R18" s="150"/>
      <c r="S18" s="196">
        <f t="shared" si="0"/>
        <v>2</v>
      </c>
      <c r="T18" s="197">
        <f t="shared" si="0"/>
        <v>49</v>
      </c>
      <c r="U18" s="150">
        <v>1</v>
      </c>
      <c r="V18" s="150">
        <v>22</v>
      </c>
      <c r="W18" s="150">
        <v>1</v>
      </c>
      <c r="X18" s="154">
        <v>16</v>
      </c>
      <c r="Y18" s="150">
        <v>1</v>
      </c>
      <c r="Z18" s="150">
        <v>18</v>
      </c>
      <c r="AA18" s="150">
        <v>1</v>
      </c>
      <c r="AB18" s="150">
        <v>21</v>
      </c>
      <c r="AC18" s="150"/>
      <c r="AD18" s="150"/>
      <c r="AE18" s="197">
        <f t="shared" si="1"/>
        <v>4</v>
      </c>
      <c r="AF18" s="197">
        <f t="shared" si="1"/>
        <v>77</v>
      </c>
      <c r="AG18" s="153"/>
      <c r="AH18" s="153"/>
      <c r="AI18" s="150"/>
      <c r="AJ18" s="150"/>
      <c r="AK18" s="150"/>
      <c r="AL18" s="150"/>
      <c r="AM18" s="150"/>
      <c r="AN18" s="150"/>
      <c r="AO18" s="197">
        <f t="shared" si="2"/>
        <v>0</v>
      </c>
      <c r="AP18" s="197">
        <f t="shared" si="3"/>
        <v>0</v>
      </c>
      <c r="AQ18" s="217">
        <f t="shared" si="4"/>
        <v>6</v>
      </c>
      <c r="AR18" s="217">
        <f t="shared" si="4"/>
        <v>126</v>
      </c>
      <c r="AS18" s="155"/>
      <c r="AT18" s="156"/>
      <c r="AU18" s="259">
        <f t="shared" si="5"/>
        <v>21</v>
      </c>
      <c r="AV18" s="260">
        <f t="shared" si="6"/>
        <v>113.75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s="1" customFormat="1" ht="13.5" thickBot="1">
      <c r="A19" s="163"/>
      <c r="B19" s="232" t="s">
        <v>71</v>
      </c>
      <c r="C19" s="232"/>
      <c r="D19" s="232"/>
      <c r="E19" s="165"/>
      <c r="F19" s="165"/>
      <c r="G19" s="165"/>
      <c r="H19" s="165"/>
      <c r="I19" s="165"/>
      <c r="J19" s="165"/>
      <c r="K19" s="166">
        <v>1</v>
      </c>
      <c r="L19" s="166">
        <v>15</v>
      </c>
      <c r="M19" s="166">
        <v>1</v>
      </c>
      <c r="N19" s="166">
        <v>18</v>
      </c>
      <c r="O19" s="166">
        <v>1</v>
      </c>
      <c r="P19" s="166">
        <v>20</v>
      </c>
      <c r="Q19" s="166">
        <v>1</v>
      </c>
      <c r="R19" s="166">
        <v>28</v>
      </c>
      <c r="S19" s="198">
        <f t="shared" si="0"/>
        <v>4</v>
      </c>
      <c r="T19" s="199">
        <f t="shared" si="0"/>
        <v>81</v>
      </c>
      <c r="U19" s="166">
        <v>1</v>
      </c>
      <c r="V19" s="166">
        <v>21</v>
      </c>
      <c r="W19" s="166">
        <v>2</v>
      </c>
      <c r="X19" s="168">
        <v>33</v>
      </c>
      <c r="Y19" s="166">
        <v>1</v>
      </c>
      <c r="Z19" s="166">
        <v>22</v>
      </c>
      <c r="AA19" s="166">
        <v>2</v>
      </c>
      <c r="AB19" s="166">
        <v>31</v>
      </c>
      <c r="AC19" s="166">
        <v>1</v>
      </c>
      <c r="AD19" s="166">
        <v>20</v>
      </c>
      <c r="AE19" s="199">
        <f t="shared" si="1"/>
        <v>7</v>
      </c>
      <c r="AF19" s="199">
        <f t="shared" si="1"/>
        <v>127</v>
      </c>
      <c r="AG19" s="167"/>
      <c r="AH19" s="167"/>
      <c r="AI19" s="166">
        <v>1</v>
      </c>
      <c r="AJ19" s="166">
        <v>22</v>
      </c>
      <c r="AK19" s="166"/>
      <c r="AL19" s="166"/>
      <c r="AM19" s="166">
        <v>1</v>
      </c>
      <c r="AN19" s="166">
        <v>12</v>
      </c>
      <c r="AO19" s="199">
        <f t="shared" si="2"/>
        <v>2</v>
      </c>
      <c r="AP19" s="199">
        <f t="shared" si="3"/>
        <v>34</v>
      </c>
      <c r="AQ19" s="218">
        <f t="shared" si="4"/>
        <v>13</v>
      </c>
      <c r="AR19" s="218">
        <f t="shared" si="4"/>
        <v>242</v>
      </c>
      <c r="AS19" s="169"/>
      <c r="AT19" s="170"/>
      <c r="AU19" s="261">
        <f t="shared" si="5"/>
        <v>18.615384615384617</v>
      </c>
      <c r="AV19" s="262">
        <f t="shared" si="6"/>
        <v>229.23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s="1" customFormat="1" ht="12.75">
      <c r="A20" s="13">
        <v>8</v>
      </c>
      <c r="B20" s="233" t="s">
        <v>12</v>
      </c>
      <c r="C20" s="233"/>
      <c r="D20" s="233"/>
      <c r="E20" s="69"/>
      <c r="F20" s="69"/>
      <c r="G20" s="69"/>
      <c r="H20" s="69"/>
      <c r="I20" s="69"/>
      <c r="J20" s="69"/>
      <c r="K20" s="30">
        <v>2</v>
      </c>
      <c r="L20" s="13">
        <v>55</v>
      </c>
      <c r="M20" s="30">
        <v>2</v>
      </c>
      <c r="N20" s="13">
        <v>46</v>
      </c>
      <c r="O20" s="30">
        <v>2</v>
      </c>
      <c r="P20" s="13">
        <v>51</v>
      </c>
      <c r="Q20" s="30">
        <v>2</v>
      </c>
      <c r="R20" s="159">
        <v>54</v>
      </c>
      <c r="S20" s="200">
        <f>K20+M20+O20+Q20</f>
        <v>8</v>
      </c>
      <c r="T20" s="201">
        <f t="shared" si="0"/>
        <v>206</v>
      </c>
      <c r="U20" s="160">
        <v>2</v>
      </c>
      <c r="V20" s="13">
        <v>53</v>
      </c>
      <c r="W20" s="30">
        <v>2</v>
      </c>
      <c r="X20" s="13">
        <v>46</v>
      </c>
      <c r="Y20" s="30">
        <v>2</v>
      </c>
      <c r="Z20" s="13">
        <v>47</v>
      </c>
      <c r="AA20" s="13">
        <v>2</v>
      </c>
      <c r="AB20" s="13">
        <v>50</v>
      </c>
      <c r="AC20" s="13">
        <v>2</v>
      </c>
      <c r="AD20" s="13">
        <v>48</v>
      </c>
      <c r="AE20" s="201">
        <f t="shared" si="1"/>
        <v>10</v>
      </c>
      <c r="AF20" s="201">
        <f t="shared" si="1"/>
        <v>244</v>
      </c>
      <c r="AG20" s="14"/>
      <c r="AH20" s="14"/>
      <c r="AI20" s="13">
        <v>2</v>
      </c>
      <c r="AJ20" s="13">
        <v>47</v>
      </c>
      <c r="AK20" s="13">
        <v>2</v>
      </c>
      <c r="AL20" s="13">
        <v>41</v>
      </c>
      <c r="AM20" s="13">
        <v>0</v>
      </c>
      <c r="AN20" s="13">
        <v>0</v>
      </c>
      <c r="AO20" s="201">
        <f t="shared" si="2"/>
        <v>4</v>
      </c>
      <c r="AP20" s="201">
        <f t="shared" si="3"/>
        <v>88</v>
      </c>
      <c r="AQ20" s="219">
        <f t="shared" si="4"/>
        <v>22</v>
      </c>
      <c r="AR20" s="219">
        <f t="shared" si="4"/>
        <v>538</v>
      </c>
      <c r="AS20" s="55"/>
      <c r="AT20" s="85"/>
      <c r="AU20" s="263">
        <f>AR20/AQ20</f>
        <v>24.454545454545453</v>
      </c>
      <c r="AV20" s="264">
        <f t="shared" si="6"/>
        <v>505.86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s="1" customFormat="1" ht="11.25" customHeight="1">
      <c r="A21" s="3"/>
      <c r="B21" s="234" t="s">
        <v>56</v>
      </c>
      <c r="C21" s="234"/>
      <c r="D21" s="234"/>
      <c r="E21" s="66"/>
      <c r="F21" s="66"/>
      <c r="G21" s="65"/>
      <c r="H21" s="65"/>
      <c r="I21" s="65"/>
      <c r="J21" s="65"/>
      <c r="K21" s="27"/>
      <c r="L21" s="3"/>
      <c r="M21" s="27"/>
      <c r="N21" s="3"/>
      <c r="O21" s="27"/>
      <c r="P21" s="3"/>
      <c r="Q21" s="27"/>
      <c r="R21" s="20"/>
      <c r="S21" s="193">
        <f t="shared" si="0"/>
        <v>0</v>
      </c>
      <c r="T21" s="190">
        <f t="shared" si="0"/>
        <v>0</v>
      </c>
      <c r="U21" s="35"/>
      <c r="V21" s="3"/>
      <c r="W21" s="27"/>
      <c r="X21" s="3"/>
      <c r="Y21" s="27"/>
      <c r="Z21" s="3"/>
      <c r="AA21" s="316">
        <v>1</v>
      </c>
      <c r="AB21" s="316">
        <v>1</v>
      </c>
      <c r="AC21" s="3"/>
      <c r="AD21" s="3"/>
      <c r="AE21" s="190">
        <f t="shared" si="1"/>
        <v>1</v>
      </c>
      <c r="AF21" s="190">
        <f t="shared" si="1"/>
        <v>1</v>
      </c>
      <c r="AG21" s="4"/>
      <c r="AH21" s="4"/>
      <c r="AI21" s="3"/>
      <c r="AJ21" s="3"/>
      <c r="AK21" s="3"/>
      <c r="AL21" s="3"/>
      <c r="AM21" s="3"/>
      <c r="AN21" s="3"/>
      <c r="AO21" s="190">
        <f t="shared" si="2"/>
        <v>0</v>
      </c>
      <c r="AP21" s="190">
        <f t="shared" si="3"/>
        <v>0</v>
      </c>
      <c r="AQ21" s="212">
        <f t="shared" si="4"/>
        <v>1</v>
      </c>
      <c r="AR21" s="212">
        <f t="shared" si="4"/>
        <v>1</v>
      </c>
      <c r="AT21" s="16"/>
      <c r="AU21" s="253"/>
      <c r="AV21" s="254">
        <f t="shared" si="6"/>
        <v>1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s="1" customFormat="1" ht="13.5" thickBot="1">
      <c r="A22" s="11">
        <v>9</v>
      </c>
      <c r="B22" s="229" t="s">
        <v>91</v>
      </c>
      <c r="C22" s="229"/>
      <c r="D22" s="229"/>
      <c r="E22" s="70"/>
      <c r="F22" s="70"/>
      <c r="G22" s="70"/>
      <c r="H22" s="70"/>
      <c r="I22" s="70"/>
      <c r="J22" s="70"/>
      <c r="K22" s="29">
        <v>1</v>
      </c>
      <c r="L22" s="11">
        <v>17</v>
      </c>
      <c r="M22" s="29">
        <v>1</v>
      </c>
      <c r="N22" s="11">
        <v>19</v>
      </c>
      <c r="O22" s="29">
        <v>1</v>
      </c>
      <c r="P22" s="11">
        <v>19</v>
      </c>
      <c r="Q22" s="29">
        <v>1</v>
      </c>
      <c r="R22" s="22">
        <v>21</v>
      </c>
      <c r="S22" s="194">
        <f t="shared" si="0"/>
        <v>4</v>
      </c>
      <c r="T22" s="195">
        <f t="shared" si="0"/>
        <v>76</v>
      </c>
      <c r="U22" s="36">
        <v>1</v>
      </c>
      <c r="V22" s="11">
        <v>25</v>
      </c>
      <c r="W22" s="29">
        <v>1</v>
      </c>
      <c r="X22" s="11">
        <v>21</v>
      </c>
      <c r="Y22" s="29">
        <v>1</v>
      </c>
      <c r="Z22" s="11">
        <v>25</v>
      </c>
      <c r="AA22" s="11">
        <v>1</v>
      </c>
      <c r="AB22" s="11">
        <v>21</v>
      </c>
      <c r="AC22" s="11">
        <v>1</v>
      </c>
      <c r="AD22" s="11">
        <v>20</v>
      </c>
      <c r="AE22" s="195">
        <f t="shared" si="1"/>
        <v>5</v>
      </c>
      <c r="AF22" s="195">
        <f t="shared" si="1"/>
        <v>112</v>
      </c>
      <c r="AG22" s="12"/>
      <c r="AH22" s="12"/>
      <c r="AI22" s="11">
        <v>0</v>
      </c>
      <c r="AJ22" s="11">
        <v>0</v>
      </c>
      <c r="AK22" s="11">
        <v>0</v>
      </c>
      <c r="AL22" s="11">
        <v>0</v>
      </c>
      <c r="AM22" s="11">
        <v>1</v>
      </c>
      <c r="AN22" s="11">
        <v>20</v>
      </c>
      <c r="AO22" s="195">
        <f t="shared" si="2"/>
        <v>1</v>
      </c>
      <c r="AP22" s="195">
        <f t="shared" si="3"/>
        <v>20</v>
      </c>
      <c r="AQ22" s="215">
        <f t="shared" si="4"/>
        <v>10</v>
      </c>
      <c r="AR22" s="215">
        <f t="shared" si="4"/>
        <v>208</v>
      </c>
      <c r="AS22" s="54"/>
      <c r="AT22" s="87"/>
      <c r="AU22" s="255">
        <f t="shared" si="5"/>
        <v>20.8</v>
      </c>
      <c r="AV22" s="256">
        <f t="shared" si="6"/>
        <v>193.4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s="1" customFormat="1" ht="12.75">
      <c r="A23" s="173">
        <v>10</v>
      </c>
      <c r="B23" s="289" t="s">
        <v>92</v>
      </c>
      <c r="C23" s="289"/>
      <c r="D23" s="289"/>
      <c r="E23" s="175"/>
      <c r="F23" s="175"/>
      <c r="G23" s="175"/>
      <c r="H23" s="175"/>
      <c r="I23" s="175"/>
      <c r="J23" s="176"/>
      <c r="K23" s="176">
        <f>K24+K25</f>
        <v>2</v>
      </c>
      <c r="L23" s="176">
        <f aca="true" t="shared" si="10" ref="L23:R23">L24+L25</f>
        <v>48</v>
      </c>
      <c r="M23" s="176">
        <f t="shared" si="10"/>
        <v>3</v>
      </c>
      <c r="N23" s="176">
        <f t="shared" si="10"/>
        <v>75</v>
      </c>
      <c r="O23" s="176">
        <f t="shared" si="10"/>
        <v>2</v>
      </c>
      <c r="P23" s="176">
        <f t="shared" si="10"/>
        <v>59</v>
      </c>
      <c r="Q23" s="176">
        <f t="shared" si="10"/>
        <v>3</v>
      </c>
      <c r="R23" s="176">
        <f t="shared" si="10"/>
        <v>68</v>
      </c>
      <c r="S23" s="177">
        <f>K23+M23+O23+Q23</f>
        <v>10</v>
      </c>
      <c r="T23" s="178">
        <f t="shared" si="0"/>
        <v>250</v>
      </c>
      <c r="U23" s="179">
        <f aca="true" t="shared" si="11" ref="U23:AD23">SUM(U24:U25)</f>
        <v>3</v>
      </c>
      <c r="V23" s="179">
        <f t="shared" si="11"/>
        <v>59</v>
      </c>
      <c r="W23" s="179">
        <f t="shared" si="11"/>
        <v>2</v>
      </c>
      <c r="X23" s="179">
        <f t="shared" si="11"/>
        <v>60</v>
      </c>
      <c r="Y23" s="179">
        <f t="shared" si="11"/>
        <v>3</v>
      </c>
      <c r="Z23" s="179">
        <f t="shared" si="11"/>
        <v>75</v>
      </c>
      <c r="AA23" s="179">
        <f t="shared" si="11"/>
        <v>3</v>
      </c>
      <c r="AB23" s="179">
        <f t="shared" si="11"/>
        <v>67</v>
      </c>
      <c r="AC23" s="179">
        <f t="shared" si="11"/>
        <v>2</v>
      </c>
      <c r="AD23" s="179">
        <f t="shared" si="11"/>
        <v>46</v>
      </c>
      <c r="AE23" s="178">
        <f t="shared" si="1"/>
        <v>13</v>
      </c>
      <c r="AF23" s="178">
        <f t="shared" si="1"/>
        <v>307</v>
      </c>
      <c r="AG23" s="178"/>
      <c r="AH23" s="178"/>
      <c r="AI23" s="176">
        <f aca="true" t="shared" si="12" ref="AI23:AN23">AI24+AI25</f>
        <v>0</v>
      </c>
      <c r="AJ23" s="176">
        <f t="shared" si="12"/>
        <v>0</v>
      </c>
      <c r="AK23" s="176">
        <f t="shared" si="12"/>
        <v>0</v>
      </c>
      <c r="AL23" s="176">
        <f t="shared" si="12"/>
        <v>0</v>
      </c>
      <c r="AM23" s="176">
        <f t="shared" si="12"/>
        <v>1</v>
      </c>
      <c r="AN23" s="176">
        <f t="shared" si="12"/>
        <v>19</v>
      </c>
      <c r="AO23" s="178">
        <f>AI23+AK23+AM23</f>
        <v>1</v>
      </c>
      <c r="AP23" s="178">
        <f>AN23+AL23+AJ23</f>
        <v>19</v>
      </c>
      <c r="AQ23" s="216">
        <f>AO23+AG23+AE23+S23</f>
        <v>24</v>
      </c>
      <c r="AR23" s="216">
        <f>AP23+AH23+AF23+T23</f>
        <v>576</v>
      </c>
      <c r="AS23" s="181"/>
      <c r="AT23" s="182"/>
      <c r="AU23" s="258">
        <f>(S23*0.75)+(AE23*1)+(AO23*1.22)</f>
        <v>21.72</v>
      </c>
      <c r="AV23" s="258">
        <f>(T23*0.75)+(AF23*1)+(AP23*1.22)</f>
        <v>517.68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s="1" customFormat="1" ht="12.75">
      <c r="A24" s="290"/>
      <c r="B24" s="235" t="s">
        <v>70</v>
      </c>
      <c r="C24" s="302"/>
      <c r="D24" s="302"/>
      <c r="E24" s="137"/>
      <c r="F24" s="137"/>
      <c r="G24" s="137"/>
      <c r="H24" s="137"/>
      <c r="I24" s="137"/>
      <c r="J24" s="137"/>
      <c r="K24" s="138">
        <v>2</v>
      </c>
      <c r="L24" s="138">
        <v>48</v>
      </c>
      <c r="M24" s="138">
        <v>3</v>
      </c>
      <c r="N24" s="138">
        <v>75</v>
      </c>
      <c r="O24" s="138">
        <v>2</v>
      </c>
      <c r="P24" s="138">
        <v>59</v>
      </c>
      <c r="Q24" s="138">
        <v>3</v>
      </c>
      <c r="R24" s="138">
        <v>68</v>
      </c>
      <c r="S24" s="196">
        <f t="shared" si="0"/>
        <v>10</v>
      </c>
      <c r="T24" s="197">
        <f t="shared" si="0"/>
        <v>250</v>
      </c>
      <c r="U24" s="187">
        <v>2</v>
      </c>
      <c r="V24" s="186">
        <v>49</v>
      </c>
      <c r="W24" s="140">
        <v>2</v>
      </c>
      <c r="X24" s="138">
        <v>60</v>
      </c>
      <c r="Y24" s="138">
        <v>2</v>
      </c>
      <c r="Z24" s="138">
        <v>49</v>
      </c>
      <c r="AA24" s="138">
        <v>2</v>
      </c>
      <c r="AB24" s="138">
        <v>54</v>
      </c>
      <c r="AC24" s="138">
        <v>2</v>
      </c>
      <c r="AD24" s="138">
        <v>46</v>
      </c>
      <c r="AE24" s="197">
        <f t="shared" si="1"/>
        <v>10</v>
      </c>
      <c r="AF24" s="197">
        <f t="shared" si="1"/>
        <v>258</v>
      </c>
      <c r="AG24" s="188"/>
      <c r="AH24" s="188"/>
      <c r="AI24" s="186">
        <v>0</v>
      </c>
      <c r="AJ24" s="186">
        <v>0</v>
      </c>
      <c r="AK24" s="186">
        <v>0</v>
      </c>
      <c r="AL24" s="186">
        <v>0</v>
      </c>
      <c r="AM24" s="138">
        <v>1</v>
      </c>
      <c r="AN24" s="138">
        <v>19</v>
      </c>
      <c r="AO24" s="197">
        <f t="shared" si="2"/>
        <v>1</v>
      </c>
      <c r="AP24" s="197">
        <f t="shared" si="3"/>
        <v>19</v>
      </c>
      <c r="AQ24" s="217">
        <f t="shared" si="4"/>
        <v>21</v>
      </c>
      <c r="AR24" s="217">
        <f t="shared" si="4"/>
        <v>527</v>
      </c>
      <c r="AS24" s="155"/>
      <c r="AT24" s="156"/>
      <c r="AU24" s="259">
        <f t="shared" si="5"/>
        <v>25.095238095238095</v>
      </c>
      <c r="AV24" s="260">
        <f t="shared" si="6"/>
        <v>468.68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 s="1" customFormat="1" ht="13.5" thickBot="1">
      <c r="A25" s="291"/>
      <c r="B25" s="292" t="s">
        <v>71</v>
      </c>
      <c r="C25" s="292"/>
      <c r="D25" s="292"/>
      <c r="E25" s="293"/>
      <c r="F25" s="293"/>
      <c r="G25" s="293"/>
      <c r="H25" s="293"/>
      <c r="I25" s="293"/>
      <c r="J25" s="293"/>
      <c r="K25" s="296">
        <v>0</v>
      </c>
      <c r="L25" s="296"/>
      <c r="M25" s="296">
        <v>0</v>
      </c>
      <c r="N25" s="296"/>
      <c r="O25" s="296"/>
      <c r="P25" s="296"/>
      <c r="Q25" s="296"/>
      <c r="R25" s="296"/>
      <c r="S25" s="198">
        <f t="shared" si="0"/>
        <v>0</v>
      </c>
      <c r="T25" s="199">
        <f t="shared" si="0"/>
        <v>0</v>
      </c>
      <c r="U25" s="297">
        <v>1</v>
      </c>
      <c r="V25" s="166">
        <v>10</v>
      </c>
      <c r="W25" s="298"/>
      <c r="X25" s="296"/>
      <c r="Y25" s="296">
        <v>1</v>
      </c>
      <c r="Z25" s="296">
        <v>26</v>
      </c>
      <c r="AA25" s="296">
        <v>1</v>
      </c>
      <c r="AB25" s="296">
        <v>13</v>
      </c>
      <c r="AC25" s="296"/>
      <c r="AD25" s="296"/>
      <c r="AE25" s="199">
        <f t="shared" si="1"/>
        <v>3</v>
      </c>
      <c r="AF25" s="199">
        <f t="shared" si="1"/>
        <v>49</v>
      </c>
      <c r="AG25" s="167"/>
      <c r="AH25" s="167"/>
      <c r="AI25" s="166"/>
      <c r="AJ25" s="166"/>
      <c r="AK25" s="166"/>
      <c r="AL25" s="166"/>
      <c r="AM25" s="166"/>
      <c r="AN25" s="166"/>
      <c r="AO25" s="199">
        <f t="shared" si="2"/>
        <v>0</v>
      </c>
      <c r="AP25" s="199">
        <f t="shared" si="3"/>
        <v>0</v>
      </c>
      <c r="AQ25" s="218">
        <f t="shared" si="4"/>
        <v>3</v>
      </c>
      <c r="AR25" s="218">
        <f t="shared" si="4"/>
        <v>49</v>
      </c>
      <c r="AS25" s="169"/>
      <c r="AT25" s="170"/>
      <c r="AU25" s="261">
        <f t="shared" si="5"/>
        <v>16.333333333333332</v>
      </c>
      <c r="AV25" s="262">
        <f t="shared" si="6"/>
        <v>49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s="43" customFormat="1" ht="13.5" customHeight="1" thickBot="1">
      <c r="A26" s="46"/>
      <c r="B26" s="236" t="s">
        <v>60</v>
      </c>
      <c r="C26" s="236"/>
      <c r="D26" s="236"/>
      <c r="E26" s="68"/>
      <c r="F26" s="68"/>
      <c r="G26" s="68"/>
      <c r="H26" s="68"/>
      <c r="I26" s="68"/>
      <c r="J26" s="68"/>
      <c r="K26" s="45">
        <f aca="true" t="shared" si="13" ref="K26:AR26">SUM(K11:K25)-K18-K19-K24-K25</f>
        <v>15</v>
      </c>
      <c r="L26" s="45">
        <f t="shared" si="13"/>
        <v>421</v>
      </c>
      <c r="M26" s="45">
        <f t="shared" si="13"/>
        <v>17</v>
      </c>
      <c r="N26" s="45">
        <f t="shared" si="13"/>
        <v>455</v>
      </c>
      <c r="O26" s="45">
        <f t="shared" si="13"/>
        <v>20</v>
      </c>
      <c r="P26" s="45">
        <f t="shared" si="13"/>
        <v>491</v>
      </c>
      <c r="Q26" s="45">
        <f t="shared" si="13"/>
        <v>18</v>
      </c>
      <c r="R26" s="45">
        <f t="shared" si="13"/>
        <v>450</v>
      </c>
      <c r="S26" s="202">
        <f t="shared" si="13"/>
        <v>70</v>
      </c>
      <c r="T26" s="202">
        <f t="shared" si="13"/>
        <v>1817</v>
      </c>
      <c r="U26" s="45">
        <f t="shared" si="13"/>
        <v>20</v>
      </c>
      <c r="V26" s="45">
        <f t="shared" si="13"/>
        <v>498</v>
      </c>
      <c r="W26" s="45">
        <f t="shared" si="13"/>
        <v>18</v>
      </c>
      <c r="X26" s="45">
        <f t="shared" si="13"/>
        <v>417</v>
      </c>
      <c r="Y26" s="45">
        <f t="shared" si="13"/>
        <v>19</v>
      </c>
      <c r="Z26" s="45">
        <f t="shared" si="13"/>
        <v>462</v>
      </c>
      <c r="AA26" s="45">
        <f t="shared" si="13"/>
        <v>21</v>
      </c>
      <c r="AB26" s="45">
        <f t="shared" si="13"/>
        <v>446</v>
      </c>
      <c r="AC26" s="45">
        <f t="shared" si="13"/>
        <v>16</v>
      </c>
      <c r="AD26" s="45">
        <f t="shared" si="13"/>
        <v>373</v>
      </c>
      <c r="AE26" s="202">
        <f t="shared" si="13"/>
        <v>94</v>
      </c>
      <c r="AF26" s="202">
        <f t="shared" si="13"/>
        <v>2196</v>
      </c>
      <c r="AG26" s="45">
        <f t="shared" si="13"/>
        <v>0</v>
      </c>
      <c r="AH26" s="45">
        <f t="shared" si="13"/>
        <v>0</v>
      </c>
      <c r="AI26" s="45">
        <f t="shared" si="13"/>
        <v>11</v>
      </c>
      <c r="AJ26" s="45">
        <f t="shared" si="13"/>
        <v>269</v>
      </c>
      <c r="AK26" s="45">
        <f t="shared" si="13"/>
        <v>11</v>
      </c>
      <c r="AL26" s="45">
        <f t="shared" si="13"/>
        <v>250</v>
      </c>
      <c r="AM26" s="45">
        <f t="shared" si="13"/>
        <v>14</v>
      </c>
      <c r="AN26" s="45">
        <f t="shared" si="13"/>
        <v>267</v>
      </c>
      <c r="AO26" s="202">
        <f t="shared" si="13"/>
        <v>36</v>
      </c>
      <c r="AP26" s="202">
        <f t="shared" si="13"/>
        <v>786</v>
      </c>
      <c r="AQ26" s="220">
        <f t="shared" si="13"/>
        <v>200</v>
      </c>
      <c r="AR26" s="220">
        <f t="shared" si="13"/>
        <v>4799</v>
      </c>
      <c r="AS26" s="45"/>
      <c r="AT26" s="45"/>
      <c r="AU26" s="252">
        <f>AR26/AQ26</f>
        <v>23.995</v>
      </c>
      <c r="AV26" s="265">
        <f>(T26*0.75)+(AF26*1)+(AP26*1.22)</f>
        <v>4517.67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</row>
    <row r="27" spans="1:70" s="1" customFormat="1" ht="12.75">
      <c r="A27" s="13"/>
      <c r="B27" s="233"/>
      <c r="C27" s="233"/>
      <c r="D27" s="233"/>
      <c r="E27" s="149"/>
      <c r="F27" s="149"/>
      <c r="G27" s="149"/>
      <c r="H27" s="149"/>
      <c r="I27" s="149"/>
      <c r="J27" s="149"/>
      <c r="K27" s="30"/>
      <c r="L27" s="13"/>
      <c r="M27" s="30"/>
      <c r="N27" s="13"/>
      <c r="O27" s="30"/>
      <c r="P27" s="13"/>
      <c r="Q27" s="30"/>
      <c r="R27" s="13"/>
      <c r="S27" s="211" t="s">
        <v>66</v>
      </c>
      <c r="T27" s="201"/>
      <c r="U27" s="30"/>
      <c r="V27" s="13"/>
      <c r="W27" s="30"/>
      <c r="X27" s="13"/>
      <c r="Y27" s="30"/>
      <c r="Z27" s="13"/>
      <c r="AA27" s="13"/>
      <c r="AB27" s="13"/>
      <c r="AC27" s="13"/>
      <c r="AD27" s="13"/>
      <c r="AE27" s="201"/>
      <c r="AF27" s="201"/>
      <c r="AG27" s="14"/>
      <c r="AH27" s="14"/>
      <c r="AI27" s="13"/>
      <c r="AJ27" s="13"/>
      <c r="AK27" s="13"/>
      <c r="AL27" s="13"/>
      <c r="AM27" s="13"/>
      <c r="AN27" s="13"/>
      <c r="AO27" s="14"/>
      <c r="AP27" s="14"/>
      <c r="AQ27" s="219"/>
      <c r="AR27" s="219"/>
      <c r="AS27" s="55"/>
      <c r="AT27" s="85"/>
      <c r="AU27" s="263"/>
      <c r="AV27" s="264">
        <f t="shared" si="6"/>
        <v>0</v>
      </c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s="1" customFormat="1" ht="12.75">
      <c r="A28" s="3">
        <v>1</v>
      </c>
      <c r="B28" s="271" t="s">
        <v>116</v>
      </c>
      <c r="C28" s="315"/>
      <c r="D28" s="315"/>
      <c r="E28" s="65"/>
      <c r="F28" s="65"/>
      <c r="G28" s="65"/>
      <c r="H28" s="65"/>
      <c r="I28" s="65"/>
      <c r="J28" s="65"/>
      <c r="K28" s="30">
        <v>1</v>
      </c>
      <c r="L28" s="13">
        <v>18</v>
      </c>
      <c r="M28" s="30">
        <v>1</v>
      </c>
      <c r="N28" s="13">
        <v>24</v>
      </c>
      <c r="O28" s="30">
        <v>1</v>
      </c>
      <c r="P28" s="13">
        <v>27</v>
      </c>
      <c r="Q28" s="30">
        <v>1</v>
      </c>
      <c r="R28" s="159">
        <v>24</v>
      </c>
      <c r="S28" s="193">
        <f aca="true" t="shared" si="14" ref="S28:T31">K28+M28+O28+Q28</f>
        <v>4</v>
      </c>
      <c r="T28" s="190">
        <f t="shared" si="14"/>
        <v>93</v>
      </c>
      <c r="U28" s="35">
        <v>1</v>
      </c>
      <c r="V28" s="3">
        <v>30</v>
      </c>
      <c r="W28" s="27">
        <v>1</v>
      </c>
      <c r="X28" s="3">
        <v>19</v>
      </c>
      <c r="Y28" s="27">
        <v>2</v>
      </c>
      <c r="Z28" s="3">
        <v>41</v>
      </c>
      <c r="AA28" s="3">
        <v>1</v>
      </c>
      <c r="AB28" s="3">
        <v>19</v>
      </c>
      <c r="AC28" s="3">
        <v>2</v>
      </c>
      <c r="AD28" s="3">
        <v>47</v>
      </c>
      <c r="AE28" s="190">
        <f aca="true" t="shared" si="15" ref="AE28:AF31">U28+W28+Y28+AA28+AC28</f>
        <v>7</v>
      </c>
      <c r="AF28" s="190">
        <f t="shared" si="15"/>
        <v>156</v>
      </c>
      <c r="AG28" s="4"/>
      <c r="AH28" s="4"/>
      <c r="AI28" s="3"/>
      <c r="AJ28" s="3"/>
      <c r="AK28" s="3"/>
      <c r="AL28" s="3"/>
      <c r="AM28" s="3"/>
      <c r="AN28" s="3"/>
      <c r="AO28" s="299"/>
      <c r="AP28" s="299"/>
      <c r="AQ28" s="212">
        <f aca="true" t="shared" si="16" ref="AQ28:AR30">AO28+AG28+AE28+S28</f>
        <v>11</v>
      </c>
      <c r="AR28" s="212">
        <f t="shared" si="16"/>
        <v>249</v>
      </c>
      <c r="AT28" s="16"/>
      <c r="AU28" s="253">
        <f>AR28/AQ28</f>
        <v>22.636363636363637</v>
      </c>
      <c r="AV28" s="254">
        <f>(T28*0.75)+(AF28*1)+(AP28*1.22)</f>
        <v>225.75</v>
      </c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s="1" customFormat="1" ht="12.75">
      <c r="A29" s="3">
        <v>2</v>
      </c>
      <c r="B29" s="271" t="s">
        <v>117</v>
      </c>
      <c r="C29" s="315"/>
      <c r="D29" s="315"/>
      <c r="E29" s="65"/>
      <c r="F29" s="65"/>
      <c r="G29" s="65"/>
      <c r="H29" s="65"/>
      <c r="I29" s="65"/>
      <c r="J29" s="65"/>
      <c r="K29" s="28"/>
      <c r="M29" s="28"/>
      <c r="N29" s="3"/>
      <c r="O29" s="28"/>
      <c r="Q29" s="28"/>
      <c r="R29" s="16"/>
      <c r="S29" s="193">
        <f t="shared" si="14"/>
        <v>0</v>
      </c>
      <c r="T29" s="190">
        <f t="shared" si="14"/>
        <v>0</v>
      </c>
      <c r="U29" s="35">
        <v>3</v>
      </c>
      <c r="V29" s="3">
        <v>80</v>
      </c>
      <c r="W29" s="27">
        <v>2</v>
      </c>
      <c r="X29" s="3">
        <v>47</v>
      </c>
      <c r="Y29" s="27">
        <v>3</v>
      </c>
      <c r="Z29" s="3">
        <v>72</v>
      </c>
      <c r="AA29" s="3">
        <v>3</v>
      </c>
      <c r="AB29" s="3">
        <v>67</v>
      </c>
      <c r="AC29" s="3">
        <v>3</v>
      </c>
      <c r="AD29" s="3">
        <v>74</v>
      </c>
      <c r="AE29" s="190">
        <f t="shared" si="15"/>
        <v>14</v>
      </c>
      <c r="AF29" s="190">
        <f t="shared" si="15"/>
        <v>340</v>
      </c>
      <c r="AG29" s="4"/>
      <c r="AH29" s="4"/>
      <c r="AI29" s="3"/>
      <c r="AJ29" s="3"/>
      <c r="AK29" s="3"/>
      <c r="AL29" s="3"/>
      <c r="AM29" s="3"/>
      <c r="AN29" s="3"/>
      <c r="AO29" s="299"/>
      <c r="AP29" s="299"/>
      <c r="AQ29" s="212">
        <f t="shared" si="16"/>
        <v>14</v>
      </c>
      <c r="AR29" s="212">
        <f t="shared" si="16"/>
        <v>340</v>
      </c>
      <c r="AT29" s="16"/>
      <c r="AU29" s="253">
        <f>AR29/AQ29</f>
        <v>24.285714285714285</v>
      </c>
      <c r="AV29" s="254">
        <f>(T29*0.75)+(AF29*1)+(AP29*1.22)</f>
        <v>340</v>
      </c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s="1" customFormat="1" ht="12.75">
      <c r="A30" s="3">
        <v>3</v>
      </c>
      <c r="B30" s="228" t="s">
        <v>144</v>
      </c>
      <c r="C30" s="228"/>
      <c r="D30" s="228"/>
      <c r="E30" s="65"/>
      <c r="F30" s="65"/>
      <c r="G30" s="65"/>
      <c r="H30" s="65"/>
      <c r="I30" s="65"/>
      <c r="J30" s="65"/>
      <c r="K30" s="27">
        <v>1</v>
      </c>
      <c r="L30" s="3">
        <v>15</v>
      </c>
      <c r="M30" s="27">
        <v>1</v>
      </c>
      <c r="N30" s="3">
        <v>26</v>
      </c>
      <c r="O30" s="27">
        <v>1</v>
      </c>
      <c r="P30" s="3">
        <v>29</v>
      </c>
      <c r="Q30" s="27">
        <v>1</v>
      </c>
      <c r="R30" s="20">
        <v>30</v>
      </c>
      <c r="S30" s="193">
        <f t="shared" si="14"/>
        <v>4</v>
      </c>
      <c r="T30" s="190">
        <f t="shared" si="14"/>
        <v>100</v>
      </c>
      <c r="U30" s="35">
        <v>1</v>
      </c>
      <c r="V30" s="3">
        <v>25</v>
      </c>
      <c r="W30" s="27">
        <v>1</v>
      </c>
      <c r="X30" s="3">
        <v>20</v>
      </c>
      <c r="Y30" s="27">
        <v>1</v>
      </c>
      <c r="Z30" s="3">
        <v>27</v>
      </c>
      <c r="AA30" s="3">
        <v>1</v>
      </c>
      <c r="AB30" s="3">
        <v>26</v>
      </c>
      <c r="AC30" s="3">
        <v>1</v>
      </c>
      <c r="AD30" s="3">
        <v>23</v>
      </c>
      <c r="AE30" s="190">
        <f t="shared" si="15"/>
        <v>5</v>
      </c>
      <c r="AF30" s="190">
        <f t="shared" si="15"/>
        <v>121</v>
      </c>
      <c r="AG30" s="4"/>
      <c r="AH30" s="4"/>
      <c r="AI30" s="3"/>
      <c r="AJ30" s="3"/>
      <c r="AK30" s="3"/>
      <c r="AL30" s="3"/>
      <c r="AM30" s="3"/>
      <c r="AN30" s="3"/>
      <c r="AO30" s="4"/>
      <c r="AP30" s="4"/>
      <c r="AQ30" s="212">
        <f t="shared" si="16"/>
        <v>9</v>
      </c>
      <c r="AR30" s="212">
        <f t="shared" si="16"/>
        <v>221</v>
      </c>
      <c r="AT30" s="16"/>
      <c r="AU30" s="253">
        <f>AR30/AQ30</f>
        <v>24.555555555555557</v>
      </c>
      <c r="AV30" s="254">
        <f t="shared" si="6"/>
        <v>196</v>
      </c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s="1" customFormat="1" ht="12.75">
      <c r="A31" s="3">
        <v>4</v>
      </c>
      <c r="B31" s="228" t="s">
        <v>145</v>
      </c>
      <c r="C31" s="228"/>
      <c r="D31" s="228"/>
      <c r="E31" s="65"/>
      <c r="F31" s="65"/>
      <c r="G31" s="65"/>
      <c r="H31" s="65"/>
      <c r="I31" s="65"/>
      <c r="J31" s="65"/>
      <c r="K31" s="27">
        <v>1</v>
      </c>
      <c r="L31" s="3">
        <v>26</v>
      </c>
      <c r="M31" s="27">
        <v>1</v>
      </c>
      <c r="N31" s="3">
        <v>24</v>
      </c>
      <c r="O31" s="27">
        <v>1</v>
      </c>
      <c r="P31" s="3">
        <v>23</v>
      </c>
      <c r="Q31" s="27">
        <v>1</v>
      </c>
      <c r="R31" s="3">
        <v>27</v>
      </c>
      <c r="S31" s="190">
        <f t="shared" si="14"/>
        <v>4</v>
      </c>
      <c r="T31" s="190">
        <f t="shared" si="14"/>
        <v>100</v>
      </c>
      <c r="U31" s="27">
        <v>1</v>
      </c>
      <c r="V31" s="3">
        <v>27</v>
      </c>
      <c r="W31" s="27">
        <v>1</v>
      </c>
      <c r="X31" s="3">
        <v>19</v>
      </c>
      <c r="Y31" s="27">
        <v>1</v>
      </c>
      <c r="Z31" s="3">
        <v>12</v>
      </c>
      <c r="AA31" s="3">
        <v>1</v>
      </c>
      <c r="AB31" s="3">
        <v>21</v>
      </c>
      <c r="AC31" s="3">
        <v>1</v>
      </c>
      <c r="AD31" s="3">
        <v>19</v>
      </c>
      <c r="AE31" s="190">
        <f t="shared" si="15"/>
        <v>5</v>
      </c>
      <c r="AF31" s="190">
        <f t="shared" si="15"/>
        <v>98</v>
      </c>
      <c r="AG31" s="4"/>
      <c r="AH31" s="4"/>
      <c r="AI31" s="3"/>
      <c r="AJ31" s="3"/>
      <c r="AK31" s="3"/>
      <c r="AL31" s="3"/>
      <c r="AM31" s="3"/>
      <c r="AN31" s="3"/>
      <c r="AO31" s="4"/>
      <c r="AP31" s="4"/>
      <c r="AQ31" s="212">
        <f>AE31+S31</f>
        <v>9</v>
      </c>
      <c r="AR31" s="212">
        <f>AF31+T31</f>
        <v>198</v>
      </c>
      <c r="AT31" s="16"/>
      <c r="AU31" s="253">
        <f t="shared" si="5"/>
        <v>22</v>
      </c>
      <c r="AV31" s="254">
        <f t="shared" si="6"/>
        <v>173</v>
      </c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s="1" customFormat="1" ht="12.75">
      <c r="A32" s="3">
        <v>5</v>
      </c>
      <c r="B32" s="228" t="s">
        <v>146</v>
      </c>
      <c r="C32" s="228"/>
      <c r="D32" s="228"/>
      <c r="E32" s="65"/>
      <c r="F32" s="65"/>
      <c r="G32" s="65"/>
      <c r="H32" s="65"/>
      <c r="I32" s="65"/>
      <c r="J32" s="65"/>
      <c r="K32" s="27">
        <v>1</v>
      </c>
      <c r="L32" s="3">
        <v>24</v>
      </c>
      <c r="M32" s="27">
        <v>1</v>
      </c>
      <c r="N32" s="3">
        <v>22</v>
      </c>
      <c r="O32" s="27">
        <v>1</v>
      </c>
      <c r="P32" s="3">
        <v>29</v>
      </c>
      <c r="Q32" s="27">
        <v>1</v>
      </c>
      <c r="R32" s="3">
        <v>28</v>
      </c>
      <c r="S32" s="190">
        <f aca="true" t="shared" si="17" ref="S32:T47">K32+M32+O32+Q32</f>
        <v>4</v>
      </c>
      <c r="T32" s="190">
        <f t="shared" si="17"/>
        <v>103</v>
      </c>
      <c r="U32" s="27">
        <v>1</v>
      </c>
      <c r="V32" s="3">
        <v>21</v>
      </c>
      <c r="W32" s="27">
        <v>1</v>
      </c>
      <c r="X32" s="3">
        <v>25</v>
      </c>
      <c r="Y32" s="27">
        <v>2</v>
      </c>
      <c r="Z32" s="3">
        <v>43</v>
      </c>
      <c r="AA32" s="3">
        <v>1</v>
      </c>
      <c r="AB32" s="3">
        <v>23</v>
      </c>
      <c r="AC32" s="3">
        <v>1</v>
      </c>
      <c r="AD32" s="3">
        <v>20</v>
      </c>
      <c r="AE32" s="190">
        <f aca="true" t="shared" si="18" ref="AE32:AF62">U32+W32+Y32+AA32+AC32</f>
        <v>6</v>
      </c>
      <c r="AF32" s="190">
        <f t="shared" si="18"/>
        <v>132</v>
      </c>
      <c r="AG32" s="14"/>
      <c r="AH32" s="14"/>
      <c r="AI32" s="3"/>
      <c r="AJ32" s="3"/>
      <c r="AK32" s="3"/>
      <c r="AL32" s="3"/>
      <c r="AM32" s="3"/>
      <c r="AN32" s="3"/>
      <c r="AO32" s="4"/>
      <c r="AP32" s="4"/>
      <c r="AQ32" s="212">
        <f aca="true" t="shared" si="19" ref="AQ32:AR62">AE32+S32</f>
        <v>10</v>
      </c>
      <c r="AR32" s="212">
        <f t="shared" si="19"/>
        <v>235</v>
      </c>
      <c r="AT32" s="16"/>
      <c r="AU32" s="253">
        <f t="shared" si="5"/>
        <v>23.5</v>
      </c>
      <c r="AV32" s="254">
        <f t="shared" si="6"/>
        <v>209.25</v>
      </c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s="1" customFormat="1" ht="12.75">
      <c r="A33" s="3">
        <v>6</v>
      </c>
      <c r="B33" s="228" t="s">
        <v>147</v>
      </c>
      <c r="C33" s="228"/>
      <c r="D33" s="228"/>
      <c r="E33" s="65"/>
      <c r="F33" s="65"/>
      <c r="G33" s="65"/>
      <c r="H33" s="65"/>
      <c r="I33" s="65"/>
      <c r="J33" s="65"/>
      <c r="K33" s="27">
        <v>1</v>
      </c>
      <c r="L33" s="3">
        <v>21</v>
      </c>
      <c r="M33" s="27">
        <v>1</v>
      </c>
      <c r="N33" s="3">
        <v>20</v>
      </c>
      <c r="O33" s="27">
        <v>1</v>
      </c>
      <c r="P33" s="3">
        <v>15</v>
      </c>
      <c r="Q33" s="27">
        <v>1</v>
      </c>
      <c r="R33" s="3">
        <v>15</v>
      </c>
      <c r="S33" s="190">
        <f t="shared" si="17"/>
        <v>4</v>
      </c>
      <c r="T33" s="190">
        <f t="shared" si="17"/>
        <v>71</v>
      </c>
      <c r="U33" s="27">
        <v>1</v>
      </c>
      <c r="V33" s="3">
        <v>20</v>
      </c>
      <c r="W33" s="27">
        <v>1</v>
      </c>
      <c r="X33" s="3">
        <v>22</v>
      </c>
      <c r="Y33" s="27">
        <v>1</v>
      </c>
      <c r="Z33" s="3">
        <v>22</v>
      </c>
      <c r="AA33" s="3">
        <v>1</v>
      </c>
      <c r="AB33" s="3">
        <v>16</v>
      </c>
      <c r="AC33" s="3">
        <v>1</v>
      </c>
      <c r="AD33" s="3">
        <v>34</v>
      </c>
      <c r="AE33" s="190">
        <f t="shared" si="18"/>
        <v>5</v>
      </c>
      <c r="AF33" s="190">
        <f t="shared" si="18"/>
        <v>114</v>
      </c>
      <c r="AG33" s="14"/>
      <c r="AH33" s="14"/>
      <c r="AI33" s="3"/>
      <c r="AJ33" s="3"/>
      <c r="AK33" s="3"/>
      <c r="AL33" s="3"/>
      <c r="AM33" s="3"/>
      <c r="AN33" s="3"/>
      <c r="AO33" s="4"/>
      <c r="AP33" s="4"/>
      <c r="AQ33" s="212">
        <f t="shared" si="19"/>
        <v>9</v>
      </c>
      <c r="AR33" s="212">
        <f t="shared" si="19"/>
        <v>185</v>
      </c>
      <c r="AT33" s="16"/>
      <c r="AU33" s="253">
        <f t="shared" si="5"/>
        <v>20.555555555555557</v>
      </c>
      <c r="AV33" s="254">
        <f t="shared" si="6"/>
        <v>167.25</v>
      </c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s="1" customFormat="1" ht="12.75">
      <c r="A34" s="3">
        <v>7</v>
      </c>
      <c r="B34" s="228" t="s">
        <v>148</v>
      </c>
      <c r="C34" s="228"/>
      <c r="D34" s="228"/>
      <c r="E34" s="65"/>
      <c r="F34" s="65"/>
      <c r="G34" s="65"/>
      <c r="H34" s="65"/>
      <c r="I34" s="65"/>
      <c r="J34" s="65"/>
      <c r="K34" s="27">
        <v>2</v>
      </c>
      <c r="L34" s="3">
        <v>42</v>
      </c>
      <c r="M34" s="27">
        <v>1</v>
      </c>
      <c r="N34" s="3">
        <v>26</v>
      </c>
      <c r="O34" s="27">
        <v>1</v>
      </c>
      <c r="P34" s="3">
        <v>30</v>
      </c>
      <c r="Q34" s="27">
        <v>1</v>
      </c>
      <c r="R34" s="3">
        <v>26</v>
      </c>
      <c r="S34" s="190">
        <f t="shared" si="17"/>
        <v>5</v>
      </c>
      <c r="T34" s="190">
        <f t="shared" si="17"/>
        <v>124</v>
      </c>
      <c r="U34" s="27">
        <v>2</v>
      </c>
      <c r="V34" s="3">
        <v>35</v>
      </c>
      <c r="W34" s="27">
        <v>1</v>
      </c>
      <c r="X34" s="3">
        <v>26</v>
      </c>
      <c r="Y34" s="27">
        <v>1</v>
      </c>
      <c r="Z34" s="3">
        <v>24</v>
      </c>
      <c r="AA34" s="3">
        <v>1</v>
      </c>
      <c r="AB34" s="3">
        <v>20</v>
      </c>
      <c r="AC34" s="3">
        <v>1</v>
      </c>
      <c r="AD34" s="3">
        <v>32</v>
      </c>
      <c r="AE34" s="190">
        <f t="shared" si="18"/>
        <v>6</v>
      </c>
      <c r="AF34" s="190">
        <f t="shared" si="18"/>
        <v>137</v>
      </c>
      <c r="AG34" s="14"/>
      <c r="AH34" s="14"/>
      <c r="AI34" s="3"/>
      <c r="AJ34" s="3"/>
      <c r="AK34" s="3"/>
      <c r="AL34" s="3"/>
      <c r="AM34" s="3"/>
      <c r="AN34" s="3"/>
      <c r="AO34" s="4"/>
      <c r="AP34" s="4"/>
      <c r="AQ34" s="212">
        <f t="shared" si="19"/>
        <v>11</v>
      </c>
      <c r="AR34" s="212">
        <f t="shared" si="19"/>
        <v>261</v>
      </c>
      <c r="AT34" s="16"/>
      <c r="AU34" s="253">
        <f t="shared" si="5"/>
        <v>23.727272727272727</v>
      </c>
      <c r="AV34" s="254">
        <f t="shared" si="6"/>
        <v>230</v>
      </c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s="1" customFormat="1" ht="22.5">
      <c r="A35" s="3">
        <v>8</v>
      </c>
      <c r="B35" s="228" t="s">
        <v>118</v>
      </c>
      <c r="C35" s="228"/>
      <c r="D35" s="228"/>
      <c r="E35" s="65"/>
      <c r="F35" s="65"/>
      <c r="G35" s="65"/>
      <c r="H35" s="65"/>
      <c r="I35" s="65"/>
      <c r="J35" s="65"/>
      <c r="K35" s="27">
        <v>1</v>
      </c>
      <c r="L35" s="3">
        <v>27</v>
      </c>
      <c r="M35" s="27">
        <v>2</v>
      </c>
      <c r="N35" s="3">
        <v>40</v>
      </c>
      <c r="O35" s="27">
        <v>1</v>
      </c>
      <c r="P35" s="3">
        <v>21</v>
      </c>
      <c r="Q35" s="27">
        <v>1</v>
      </c>
      <c r="R35" s="3">
        <v>33</v>
      </c>
      <c r="S35" s="190">
        <f t="shared" si="17"/>
        <v>5</v>
      </c>
      <c r="T35" s="190">
        <f t="shared" si="17"/>
        <v>121</v>
      </c>
      <c r="U35" s="27">
        <v>1</v>
      </c>
      <c r="V35" s="3">
        <v>32</v>
      </c>
      <c r="W35" s="27">
        <v>2</v>
      </c>
      <c r="X35" s="3">
        <v>52</v>
      </c>
      <c r="Y35" s="27">
        <v>2</v>
      </c>
      <c r="Z35" s="3">
        <v>40</v>
      </c>
      <c r="AA35" s="3">
        <v>1</v>
      </c>
      <c r="AB35" s="3">
        <v>31</v>
      </c>
      <c r="AC35" s="3">
        <v>2</v>
      </c>
      <c r="AD35" s="3">
        <v>38</v>
      </c>
      <c r="AE35" s="190">
        <f t="shared" si="18"/>
        <v>8</v>
      </c>
      <c r="AF35" s="190">
        <f t="shared" si="18"/>
        <v>193</v>
      </c>
      <c r="AG35" s="14"/>
      <c r="AH35" s="14"/>
      <c r="AI35" s="3"/>
      <c r="AJ35" s="3"/>
      <c r="AK35" s="3"/>
      <c r="AL35" s="3"/>
      <c r="AM35" s="3"/>
      <c r="AN35" s="3"/>
      <c r="AO35" s="4"/>
      <c r="AP35" s="4"/>
      <c r="AQ35" s="212">
        <f t="shared" si="19"/>
        <v>13</v>
      </c>
      <c r="AR35" s="212">
        <f t="shared" si="19"/>
        <v>314</v>
      </c>
      <c r="AT35" s="16"/>
      <c r="AU35" s="253">
        <f t="shared" si="5"/>
        <v>24.153846153846153</v>
      </c>
      <c r="AV35" s="254">
        <f t="shared" si="6"/>
        <v>283.75</v>
      </c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:70" s="1" customFormat="1" ht="12.75">
      <c r="A36" s="3">
        <v>9</v>
      </c>
      <c r="B36" s="228" t="s">
        <v>119</v>
      </c>
      <c r="C36" s="228"/>
      <c r="D36" s="228"/>
      <c r="E36" s="65"/>
      <c r="F36" s="65"/>
      <c r="G36" s="65"/>
      <c r="H36" s="65"/>
      <c r="I36" s="65"/>
      <c r="J36" s="65"/>
      <c r="K36" s="27">
        <v>1</v>
      </c>
      <c r="L36" s="3">
        <v>21</v>
      </c>
      <c r="M36" s="27">
        <v>1</v>
      </c>
      <c r="N36" s="3">
        <v>18</v>
      </c>
      <c r="O36" s="27">
        <v>1</v>
      </c>
      <c r="P36" s="3">
        <v>18</v>
      </c>
      <c r="Q36" s="27">
        <v>1</v>
      </c>
      <c r="R36" s="3">
        <v>20</v>
      </c>
      <c r="S36" s="190">
        <f t="shared" si="17"/>
        <v>4</v>
      </c>
      <c r="T36" s="190">
        <f t="shared" si="17"/>
        <v>77</v>
      </c>
      <c r="U36" s="27">
        <v>1</v>
      </c>
      <c r="V36" s="3">
        <v>20</v>
      </c>
      <c r="W36" s="27">
        <v>1</v>
      </c>
      <c r="X36" s="3">
        <v>21</v>
      </c>
      <c r="Y36" s="27">
        <v>1</v>
      </c>
      <c r="Z36" s="3">
        <v>16</v>
      </c>
      <c r="AA36" s="3">
        <v>1</v>
      </c>
      <c r="AB36" s="3">
        <v>24</v>
      </c>
      <c r="AC36" s="3">
        <v>1</v>
      </c>
      <c r="AD36" s="3">
        <v>17</v>
      </c>
      <c r="AE36" s="190">
        <f t="shared" si="18"/>
        <v>5</v>
      </c>
      <c r="AF36" s="190">
        <f t="shared" si="18"/>
        <v>98</v>
      </c>
      <c r="AG36" s="14"/>
      <c r="AH36" s="14"/>
      <c r="AI36" s="3"/>
      <c r="AJ36" s="3"/>
      <c r="AK36" s="3"/>
      <c r="AL36" s="3"/>
      <c r="AM36" s="3"/>
      <c r="AN36" s="3"/>
      <c r="AO36" s="4"/>
      <c r="AP36" s="4"/>
      <c r="AQ36" s="212">
        <f t="shared" si="19"/>
        <v>9</v>
      </c>
      <c r="AR36" s="212">
        <f t="shared" si="19"/>
        <v>175</v>
      </c>
      <c r="AT36" s="16"/>
      <c r="AU36" s="253">
        <f t="shared" si="5"/>
        <v>19.444444444444443</v>
      </c>
      <c r="AV36" s="254">
        <f t="shared" si="6"/>
        <v>155.75</v>
      </c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1:70" s="1" customFormat="1" ht="22.5">
      <c r="A37" s="3">
        <v>10</v>
      </c>
      <c r="B37" s="228" t="s">
        <v>120</v>
      </c>
      <c r="C37" s="228"/>
      <c r="D37" s="228"/>
      <c r="E37" s="65"/>
      <c r="F37" s="65"/>
      <c r="G37" s="65"/>
      <c r="H37" s="65"/>
      <c r="I37" s="65"/>
      <c r="J37" s="65"/>
      <c r="K37" s="27">
        <v>0</v>
      </c>
      <c r="L37" s="19">
        <v>0</v>
      </c>
      <c r="M37" s="27">
        <v>1</v>
      </c>
      <c r="N37" s="3">
        <v>19</v>
      </c>
      <c r="O37" s="27">
        <v>0</v>
      </c>
      <c r="P37" s="3">
        <v>0</v>
      </c>
      <c r="Q37" s="27">
        <v>1</v>
      </c>
      <c r="R37" s="3">
        <v>28</v>
      </c>
      <c r="S37" s="190">
        <f t="shared" si="17"/>
        <v>2</v>
      </c>
      <c r="T37" s="190">
        <f t="shared" si="17"/>
        <v>47</v>
      </c>
      <c r="U37" s="27">
        <v>1</v>
      </c>
      <c r="V37" s="3">
        <v>18</v>
      </c>
      <c r="W37" s="27">
        <v>1</v>
      </c>
      <c r="X37" s="3">
        <v>17</v>
      </c>
      <c r="Y37" s="27">
        <v>1</v>
      </c>
      <c r="Z37" s="3">
        <v>20</v>
      </c>
      <c r="AA37" s="3">
        <v>1</v>
      </c>
      <c r="AB37" s="3">
        <v>19</v>
      </c>
      <c r="AC37" s="3">
        <v>1</v>
      </c>
      <c r="AD37" s="3">
        <v>19</v>
      </c>
      <c r="AE37" s="190">
        <f t="shared" si="18"/>
        <v>5</v>
      </c>
      <c r="AF37" s="190">
        <f t="shared" si="18"/>
        <v>93</v>
      </c>
      <c r="AG37" s="14"/>
      <c r="AH37" s="14"/>
      <c r="AI37" s="3"/>
      <c r="AJ37" s="3"/>
      <c r="AK37" s="3"/>
      <c r="AL37" s="3"/>
      <c r="AM37" s="3"/>
      <c r="AN37" s="3"/>
      <c r="AO37" s="4"/>
      <c r="AP37" s="4"/>
      <c r="AQ37" s="212">
        <f t="shared" si="19"/>
        <v>7</v>
      </c>
      <c r="AR37" s="212">
        <f t="shared" si="19"/>
        <v>140</v>
      </c>
      <c r="AT37" s="16"/>
      <c r="AU37" s="253">
        <f t="shared" si="5"/>
        <v>20</v>
      </c>
      <c r="AV37" s="254">
        <f t="shared" si="6"/>
        <v>128.25</v>
      </c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1:70" s="1" customFormat="1" ht="12.75">
      <c r="A38" s="3">
        <v>11</v>
      </c>
      <c r="B38" s="228" t="s">
        <v>121</v>
      </c>
      <c r="C38" s="228"/>
      <c r="D38" s="228"/>
      <c r="E38" s="65"/>
      <c r="F38" s="65"/>
      <c r="G38" s="65"/>
      <c r="H38" s="65"/>
      <c r="I38" s="65"/>
      <c r="J38" s="65"/>
      <c r="K38" s="27">
        <v>0</v>
      </c>
      <c r="L38" s="3">
        <v>0</v>
      </c>
      <c r="M38" s="27">
        <v>1</v>
      </c>
      <c r="N38" s="3">
        <v>25</v>
      </c>
      <c r="O38" s="27">
        <v>0</v>
      </c>
      <c r="P38" s="3">
        <v>0</v>
      </c>
      <c r="Q38" s="27">
        <v>1</v>
      </c>
      <c r="R38" s="3">
        <v>19</v>
      </c>
      <c r="S38" s="190">
        <f t="shared" si="17"/>
        <v>2</v>
      </c>
      <c r="T38" s="190">
        <f t="shared" si="17"/>
        <v>44</v>
      </c>
      <c r="U38" s="27">
        <v>0</v>
      </c>
      <c r="V38" s="3">
        <v>0</v>
      </c>
      <c r="W38" s="27">
        <v>1</v>
      </c>
      <c r="X38" s="3">
        <v>12</v>
      </c>
      <c r="Y38" s="27">
        <v>1</v>
      </c>
      <c r="Z38" s="3">
        <v>9</v>
      </c>
      <c r="AA38" s="3">
        <v>1</v>
      </c>
      <c r="AB38" s="3">
        <v>15</v>
      </c>
      <c r="AC38" s="3">
        <v>1</v>
      </c>
      <c r="AD38" s="3">
        <v>12</v>
      </c>
      <c r="AE38" s="190">
        <f t="shared" si="18"/>
        <v>4</v>
      </c>
      <c r="AF38" s="190">
        <f t="shared" si="18"/>
        <v>48</v>
      </c>
      <c r="AG38" s="14"/>
      <c r="AH38" s="14"/>
      <c r="AI38" s="3"/>
      <c r="AJ38" s="3"/>
      <c r="AK38" s="3"/>
      <c r="AL38" s="3"/>
      <c r="AM38" s="3"/>
      <c r="AN38" s="3"/>
      <c r="AO38" s="4"/>
      <c r="AP38" s="4"/>
      <c r="AQ38" s="212">
        <f t="shared" si="19"/>
        <v>6</v>
      </c>
      <c r="AR38" s="212">
        <f t="shared" si="19"/>
        <v>92</v>
      </c>
      <c r="AT38" s="16"/>
      <c r="AU38" s="253">
        <f t="shared" si="5"/>
        <v>15.333333333333334</v>
      </c>
      <c r="AV38" s="254">
        <f t="shared" si="6"/>
        <v>81</v>
      </c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70" s="1" customFormat="1" ht="12.75">
      <c r="A39" s="3">
        <v>12</v>
      </c>
      <c r="B39" s="228" t="s">
        <v>122</v>
      </c>
      <c r="C39" s="228"/>
      <c r="D39" s="228"/>
      <c r="E39" s="65"/>
      <c r="F39" s="65"/>
      <c r="G39" s="65"/>
      <c r="H39" s="65"/>
      <c r="I39" s="65"/>
      <c r="J39" s="65"/>
      <c r="K39" s="27">
        <v>1</v>
      </c>
      <c r="L39" s="3">
        <v>11</v>
      </c>
      <c r="M39" s="27">
        <v>1</v>
      </c>
      <c r="N39" s="3">
        <v>17</v>
      </c>
      <c r="O39" s="27">
        <v>1</v>
      </c>
      <c r="P39" s="3">
        <v>23</v>
      </c>
      <c r="Q39" s="27">
        <v>1</v>
      </c>
      <c r="R39" s="3">
        <v>20</v>
      </c>
      <c r="S39" s="190">
        <f t="shared" si="17"/>
        <v>4</v>
      </c>
      <c r="T39" s="190">
        <f t="shared" si="17"/>
        <v>71</v>
      </c>
      <c r="U39" s="27">
        <v>1</v>
      </c>
      <c r="V39" s="3">
        <v>19</v>
      </c>
      <c r="W39" s="27">
        <v>1</v>
      </c>
      <c r="X39" s="3">
        <v>18</v>
      </c>
      <c r="Y39" s="27">
        <v>1</v>
      </c>
      <c r="Z39" s="3">
        <v>20</v>
      </c>
      <c r="AA39" s="3">
        <v>1</v>
      </c>
      <c r="AB39" s="3">
        <v>15</v>
      </c>
      <c r="AC39" s="3">
        <v>1</v>
      </c>
      <c r="AD39" s="3">
        <v>20</v>
      </c>
      <c r="AE39" s="190">
        <f t="shared" si="18"/>
        <v>5</v>
      </c>
      <c r="AF39" s="190">
        <f t="shared" si="18"/>
        <v>92</v>
      </c>
      <c r="AG39" s="14"/>
      <c r="AH39" s="14"/>
      <c r="AI39" s="3"/>
      <c r="AJ39" s="3"/>
      <c r="AK39" s="3"/>
      <c r="AL39" s="3"/>
      <c r="AM39" s="3"/>
      <c r="AN39" s="3"/>
      <c r="AO39" s="4"/>
      <c r="AP39" s="4"/>
      <c r="AQ39" s="212">
        <f t="shared" si="19"/>
        <v>9</v>
      </c>
      <c r="AR39" s="212">
        <f t="shared" si="19"/>
        <v>163</v>
      </c>
      <c r="AT39" s="16"/>
      <c r="AU39" s="253">
        <f t="shared" si="5"/>
        <v>18.11111111111111</v>
      </c>
      <c r="AV39" s="254">
        <f t="shared" si="6"/>
        <v>145.25</v>
      </c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1:70" s="1" customFormat="1" ht="12.75">
      <c r="A40" s="3">
        <v>13</v>
      </c>
      <c r="B40" s="237" t="s">
        <v>123</v>
      </c>
      <c r="C40" s="237"/>
      <c r="D40" s="237"/>
      <c r="E40" s="65"/>
      <c r="F40" s="65"/>
      <c r="G40" s="65"/>
      <c r="H40" s="65"/>
      <c r="I40" s="65"/>
      <c r="J40" s="65"/>
      <c r="K40" s="30">
        <v>1</v>
      </c>
      <c r="L40" s="13">
        <v>19</v>
      </c>
      <c r="M40" s="30">
        <v>1</v>
      </c>
      <c r="N40" s="13">
        <v>22</v>
      </c>
      <c r="O40" s="30">
        <v>0</v>
      </c>
      <c r="P40" s="13">
        <v>0</v>
      </c>
      <c r="Q40" s="30">
        <v>1</v>
      </c>
      <c r="R40" s="13">
        <v>21</v>
      </c>
      <c r="S40" s="190">
        <f t="shared" si="17"/>
        <v>3</v>
      </c>
      <c r="T40" s="190">
        <f>L40+N40+P40+R40</f>
        <v>62</v>
      </c>
      <c r="U40" s="30">
        <v>1</v>
      </c>
      <c r="V40" s="13">
        <v>22</v>
      </c>
      <c r="W40" s="30">
        <v>1</v>
      </c>
      <c r="X40" s="13">
        <v>20</v>
      </c>
      <c r="Y40" s="30">
        <v>1</v>
      </c>
      <c r="Z40" s="13">
        <v>21</v>
      </c>
      <c r="AA40" s="13">
        <v>1</v>
      </c>
      <c r="AB40" s="13">
        <v>20</v>
      </c>
      <c r="AC40" s="13">
        <v>1</v>
      </c>
      <c r="AD40" s="13">
        <v>18</v>
      </c>
      <c r="AE40" s="190">
        <f t="shared" si="18"/>
        <v>5</v>
      </c>
      <c r="AF40" s="190">
        <f t="shared" si="18"/>
        <v>101</v>
      </c>
      <c r="AG40" s="4"/>
      <c r="AH40" s="4"/>
      <c r="AI40" s="3"/>
      <c r="AJ40" s="3"/>
      <c r="AK40" s="3"/>
      <c r="AL40" s="3"/>
      <c r="AM40" s="3"/>
      <c r="AN40" s="3"/>
      <c r="AO40" s="4"/>
      <c r="AP40" s="4"/>
      <c r="AQ40" s="212">
        <f t="shared" si="19"/>
        <v>8</v>
      </c>
      <c r="AR40" s="212">
        <f t="shared" si="19"/>
        <v>163</v>
      </c>
      <c r="AT40" s="16"/>
      <c r="AU40" s="253">
        <f>AR40/AQ40</f>
        <v>20.375</v>
      </c>
      <c r="AV40" s="254">
        <f t="shared" si="6"/>
        <v>147.5</v>
      </c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 s="1" customFormat="1" ht="12.75">
      <c r="A41" s="3">
        <v>14</v>
      </c>
      <c r="B41" s="228" t="s">
        <v>124</v>
      </c>
      <c r="C41" s="228"/>
      <c r="D41" s="228"/>
      <c r="E41" s="65"/>
      <c r="F41" s="65"/>
      <c r="G41" s="65"/>
      <c r="H41" s="65"/>
      <c r="I41" s="65"/>
      <c r="J41" s="65"/>
      <c r="K41" s="27">
        <v>1</v>
      </c>
      <c r="L41" s="3">
        <v>20</v>
      </c>
      <c r="M41" s="27">
        <v>1</v>
      </c>
      <c r="N41" s="3">
        <v>21</v>
      </c>
      <c r="O41" s="27">
        <v>1</v>
      </c>
      <c r="P41" s="3">
        <v>22</v>
      </c>
      <c r="Q41" s="27">
        <v>1</v>
      </c>
      <c r="R41" s="3">
        <v>20</v>
      </c>
      <c r="S41" s="190">
        <f t="shared" si="17"/>
        <v>4</v>
      </c>
      <c r="T41" s="190">
        <f>L41+N41+P41+R41</f>
        <v>83</v>
      </c>
      <c r="U41" s="27">
        <v>1</v>
      </c>
      <c r="V41" s="3">
        <v>21</v>
      </c>
      <c r="W41" s="27">
        <v>1</v>
      </c>
      <c r="X41" s="3">
        <v>14</v>
      </c>
      <c r="Y41" s="27">
        <v>1</v>
      </c>
      <c r="Z41" s="3">
        <v>20</v>
      </c>
      <c r="AA41" s="3">
        <v>1</v>
      </c>
      <c r="AB41" s="3">
        <v>31</v>
      </c>
      <c r="AC41" s="3">
        <v>1</v>
      </c>
      <c r="AD41" s="3">
        <v>18</v>
      </c>
      <c r="AE41" s="190">
        <f t="shared" si="18"/>
        <v>5</v>
      </c>
      <c r="AF41" s="190">
        <f t="shared" si="18"/>
        <v>104</v>
      </c>
      <c r="AG41" s="4"/>
      <c r="AH41" s="4"/>
      <c r="AI41" s="3"/>
      <c r="AJ41" s="3"/>
      <c r="AK41" s="3"/>
      <c r="AL41" s="3"/>
      <c r="AM41" s="3"/>
      <c r="AN41" s="3"/>
      <c r="AO41" s="4"/>
      <c r="AP41" s="4"/>
      <c r="AQ41" s="212">
        <f t="shared" si="19"/>
        <v>9</v>
      </c>
      <c r="AR41" s="212">
        <f t="shared" si="19"/>
        <v>187</v>
      </c>
      <c r="AT41" s="16"/>
      <c r="AU41" s="253">
        <f>AR41/AQ41</f>
        <v>20.77777777777778</v>
      </c>
      <c r="AV41" s="254">
        <f t="shared" si="6"/>
        <v>166.25</v>
      </c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 s="1" customFormat="1" ht="12.75">
      <c r="A42" s="3">
        <v>15</v>
      </c>
      <c r="B42" s="228" t="s">
        <v>125</v>
      </c>
      <c r="C42" s="228"/>
      <c r="D42" s="228"/>
      <c r="E42" s="65"/>
      <c r="F42" s="65"/>
      <c r="G42" s="65"/>
      <c r="H42" s="65"/>
      <c r="I42" s="65"/>
      <c r="J42" s="65"/>
      <c r="K42" s="27">
        <v>1</v>
      </c>
      <c r="L42" s="3">
        <v>19</v>
      </c>
      <c r="M42" s="27">
        <v>1</v>
      </c>
      <c r="N42" s="3">
        <v>21</v>
      </c>
      <c r="O42" s="27">
        <v>1</v>
      </c>
      <c r="P42" s="3">
        <v>25</v>
      </c>
      <c r="Q42" s="27">
        <v>1</v>
      </c>
      <c r="R42" s="3">
        <v>19</v>
      </c>
      <c r="S42" s="190">
        <f t="shared" si="17"/>
        <v>4</v>
      </c>
      <c r="T42" s="190">
        <f>L42+N42+P42+R42</f>
        <v>84</v>
      </c>
      <c r="U42" s="27">
        <v>1</v>
      </c>
      <c r="V42" s="3">
        <v>21</v>
      </c>
      <c r="W42" s="27">
        <v>1</v>
      </c>
      <c r="X42" s="3">
        <v>18</v>
      </c>
      <c r="Y42" s="27">
        <v>1</v>
      </c>
      <c r="Z42" s="3">
        <v>18</v>
      </c>
      <c r="AA42" s="3">
        <v>1</v>
      </c>
      <c r="AB42" s="3">
        <v>21</v>
      </c>
      <c r="AC42" s="3">
        <v>1</v>
      </c>
      <c r="AD42" s="3">
        <v>23</v>
      </c>
      <c r="AE42" s="190">
        <f t="shared" si="18"/>
        <v>5</v>
      </c>
      <c r="AF42" s="190">
        <f t="shared" si="18"/>
        <v>101</v>
      </c>
      <c r="AG42" s="4"/>
      <c r="AH42" s="4"/>
      <c r="AI42" s="3"/>
      <c r="AJ42" s="3"/>
      <c r="AK42" s="3"/>
      <c r="AL42" s="3"/>
      <c r="AM42" s="3"/>
      <c r="AN42" s="3"/>
      <c r="AO42" s="4"/>
      <c r="AP42" s="4"/>
      <c r="AQ42" s="212">
        <f t="shared" si="19"/>
        <v>9</v>
      </c>
      <c r="AR42" s="212">
        <f t="shared" si="19"/>
        <v>185</v>
      </c>
      <c r="AT42" s="16"/>
      <c r="AU42" s="253">
        <f>AR42/AQ42</f>
        <v>20.555555555555557</v>
      </c>
      <c r="AV42" s="254">
        <f t="shared" si="6"/>
        <v>164</v>
      </c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s="1" customFormat="1" ht="12.75">
      <c r="A43" s="3">
        <v>16</v>
      </c>
      <c r="B43" s="228" t="s">
        <v>126</v>
      </c>
      <c r="C43" s="228"/>
      <c r="D43" s="228"/>
      <c r="E43" s="65"/>
      <c r="F43" s="65"/>
      <c r="G43" s="65"/>
      <c r="H43" s="65"/>
      <c r="I43" s="65"/>
      <c r="J43" s="65"/>
      <c r="K43" s="27">
        <v>0</v>
      </c>
      <c r="L43" s="3">
        <v>0</v>
      </c>
      <c r="M43" s="27">
        <v>1</v>
      </c>
      <c r="N43" s="3">
        <v>18</v>
      </c>
      <c r="O43" s="27">
        <v>1</v>
      </c>
      <c r="P43" s="3">
        <v>18</v>
      </c>
      <c r="Q43" s="27">
        <v>1</v>
      </c>
      <c r="R43" s="3">
        <v>22</v>
      </c>
      <c r="S43" s="190">
        <f t="shared" si="17"/>
        <v>3</v>
      </c>
      <c r="T43" s="190">
        <f t="shared" si="17"/>
        <v>58</v>
      </c>
      <c r="U43" s="27">
        <v>1</v>
      </c>
      <c r="V43" s="3">
        <v>21</v>
      </c>
      <c r="W43" s="27">
        <v>1</v>
      </c>
      <c r="X43" s="3">
        <v>22</v>
      </c>
      <c r="Y43" s="27">
        <v>1</v>
      </c>
      <c r="Z43" s="3">
        <v>17</v>
      </c>
      <c r="AA43" s="3">
        <v>1</v>
      </c>
      <c r="AB43" s="3">
        <v>23</v>
      </c>
      <c r="AC43" s="3">
        <v>1</v>
      </c>
      <c r="AD43" s="3">
        <v>18</v>
      </c>
      <c r="AE43" s="190">
        <f t="shared" si="18"/>
        <v>5</v>
      </c>
      <c r="AF43" s="190">
        <f t="shared" si="18"/>
        <v>101</v>
      </c>
      <c r="AG43" s="4"/>
      <c r="AH43" s="4"/>
      <c r="AI43" s="3"/>
      <c r="AJ43" s="3"/>
      <c r="AK43" s="3"/>
      <c r="AL43" s="3"/>
      <c r="AM43" s="3"/>
      <c r="AN43" s="3"/>
      <c r="AO43" s="4"/>
      <c r="AP43" s="4"/>
      <c r="AQ43" s="212">
        <f t="shared" si="19"/>
        <v>8</v>
      </c>
      <c r="AR43" s="212">
        <f t="shared" si="19"/>
        <v>159</v>
      </c>
      <c r="AT43" s="16"/>
      <c r="AU43" s="253">
        <f t="shared" si="5"/>
        <v>19.875</v>
      </c>
      <c r="AV43" s="254">
        <f t="shared" si="6"/>
        <v>144.5</v>
      </c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s="1" customFormat="1" ht="13.5" thickBot="1">
      <c r="A44" s="11">
        <v>17</v>
      </c>
      <c r="B44" s="283" t="s">
        <v>127</v>
      </c>
      <c r="C44" s="283"/>
      <c r="D44" s="283"/>
      <c r="E44" s="67"/>
      <c r="F44" s="67"/>
      <c r="G44" s="70"/>
      <c r="H44" s="70"/>
      <c r="I44" s="70"/>
      <c r="J44" s="70"/>
      <c r="K44" s="29">
        <v>1</v>
      </c>
      <c r="L44" s="11">
        <v>23</v>
      </c>
      <c r="M44" s="29">
        <v>1</v>
      </c>
      <c r="N44" s="11">
        <v>31</v>
      </c>
      <c r="O44" s="29">
        <v>1</v>
      </c>
      <c r="P44" s="11">
        <v>29</v>
      </c>
      <c r="Q44" s="29">
        <v>1</v>
      </c>
      <c r="R44" s="11">
        <v>25</v>
      </c>
      <c r="S44" s="195">
        <f t="shared" si="17"/>
        <v>4</v>
      </c>
      <c r="T44" s="195">
        <f t="shared" si="17"/>
        <v>108</v>
      </c>
      <c r="U44" s="29">
        <v>2</v>
      </c>
      <c r="V44" s="11">
        <v>40</v>
      </c>
      <c r="W44" s="29">
        <v>1</v>
      </c>
      <c r="X44" s="11">
        <v>20</v>
      </c>
      <c r="Y44" s="29">
        <v>2</v>
      </c>
      <c r="Z44" s="11">
        <v>40</v>
      </c>
      <c r="AA44" s="11">
        <v>1</v>
      </c>
      <c r="AB44" s="11">
        <v>18</v>
      </c>
      <c r="AC44" s="11">
        <v>1</v>
      </c>
      <c r="AD44" s="11">
        <v>31</v>
      </c>
      <c r="AE44" s="195">
        <f t="shared" si="18"/>
        <v>7</v>
      </c>
      <c r="AF44" s="195">
        <f t="shared" si="18"/>
        <v>149</v>
      </c>
      <c r="AG44" s="15"/>
      <c r="AH44" s="15"/>
      <c r="AI44" s="11"/>
      <c r="AJ44" s="11"/>
      <c r="AK44" s="11"/>
      <c r="AL44" s="11"/>
      <c r="AM44" s="11"/>
      <c r="AN44" s="11"/>
      <c r="AO44" s="12"/>
      <c r="AP44" s="12"/>
      <c r="AQ44" s="215">
        <f t="shared" si="19"/>
        <v>11</v>
      </c>
      <c r="AR44" s="215">
        <f t="shared" si="19"/>
        <v>257</v>
      </c>
      <c r="AS44" s="54"/>
      <c r="AT44" s="87"/>
      <c r="AU44" s="255">
        <f t="shared" si="5"/>
        <v>23.363636363636363</v>
      </c>
      <c r="AV44" s="256">
        <f t="shared" si="6"/>
        <v>230</v>
      </c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:70" s="1" customFormat="1" ht="12.75">
      <c r="A45" s="173">
        <v>18</v>
      </c>
      <c r="B45" s="289" t="s">
        <v>128</v>
      </c>
      <c r="C45" s="289"/>
      <c r="D45" s="289"/>
      <c r="E45" s="175"/>
      <c r="F45" s="175"/>
      <c r="G45" s="175"/>
      <c r="H45" s="175"/>
      <c r="I45" s="175"/>
      <c r="J45" s="176"/>
      <c r="K45" s="176">
        <f aca="true" t="shared" si="20" ref="K45:R45">K46+K47</f>
        <v>1</v>
      </c>
      <c r="L45" s="176">
        <f t="shared" si="20"/>
        <v>29</v>
      </c>
      <c r="M45" s="176">
        <f t="shared" si="20"/>
        <v>0</v>
      </c>
      <c r="N45" s="176">
        <f t="shared" si="20"/>
        <v>0</v>
      </c>
      <c r="O45" s="176">
        <f t="shared" si="20"/>
        <v>1</v>
      </c>
      <c r="P45" s="176">
        <f t="shared" si="20"/>
        <v>19</v>
      </c>
      <c r="Q45" s="176">
        <f t="shared" si="20"/>
        <v>1</v>
      </c>
      <c r="R45" s="176">
        <f t="shared" si="20"/>
        <v>21</v>
      </c>
      <c r="S45" s="177">
        <f>K45+M45+O45+Q45</f>
        <v>3</v>
      </c>
      <c r="T45" s="178">
        <f t="shared" si="17"/>
        <v>69</v>
      </c>
      <c r="U45" s="179">
        <f aca="true" t="shared" si="21" ref="U45:AD45">SUM(U46:U47)</f>
        <v>1</v>
      </c>
      <c r="V45" s="179">
        <f t="shared" si="21"/>
        <v>8</v>
      </c>
      <c r="W45" s="179">
        <f t="shared" si="21"/>
        <v>1</v>
      </c>
      <c r="X45" s="179">
        <f t="shared" si="21"/>
        <v>17</v>
      </c>
      <c r="Y45" s="179">
        <f t="shared" si="21"/>
        <v>1</v>
      </c>
      <c r="Z45" s="179">
        <f t="shared" si="21"/>
        <v>8</v>
      </c>
      <c r="AA45" s="179">
        <f t="shared" si="21"/>
        <v>1</v>
      </c>
      <c r="AB45" s="179">
        <f t="shared" si="21"/>
        <v>21</v>
      </c>
      <c r="AC45" s="179">
        <f t="shared" si="21"/>
        <v>1</v>
      </c>
      <c r="AD45" s="179">
        <f t="shared" si="21"/>
        <v>12</v>
      </c>
      <c r="AE45" s="178">
        <f t="shared" si="18"/>
        <v>5</v>
      </c>
      <c r="AF45" s="178">
        <f t="shared" si="18"/>
        <v>66</v>
      </c>
      <c r="AG45" s="178"/>
      <c r="AH45" s="178"/>
      <c r="AI45" s="176">
        <f aca="true" t="shared" si="22" ref="AI45:AN45">AI46+AI47</f>
        <v>0</v>
      </c>
      <c r="AJ45" s="176">
        <f t="shared" si="22"/>
        <v>0</v>
      </c>
      <c r="AK45" s="176">
        <f t="shared" si="22"/>
        <v>0</v>
      </c>
      <c r="AL45" s="176">
        <f t="shared" si="22"/>
        <v>0</v>
      </c>
      <c r="AM45" s="176">
        <f t="shared" si="22"/>
        <v>0</v>
      </c>
      <c r="AN45" s="176">
        <f t="shared" si="22"/>
        <v>0</v>
      </c>
      <c r="AO45" s="178">
        <f>AI45+AK45+AM45</f>
        <v>0</v>
      </c>
      <c r="AP45" s="178">
        <f>AN45+AL45+AJ45</f>
        <v>0</v>
      </c>
      <c r="AQ45" s="216">
        <f>AO45+AG45+AE45+S45</f>
        <v>8</v>
      </c>
      <c r="AR45" s="216">
        <f>AP45+AH45+AF45+T45</f>
        <v>135</v>
      </c>
      <c r="AS45" s="181"/>
      <c r="AT45" s="182"/>
      <c r="AU45" s="257">
        <f>AR45/AQ45</f>
        <v>16.875</v>
      </c>
      <c r="AV45" s="258">
        <f>(T45*0.75)+(AF45*1)+(AP45*1.22)</f>
        <v>117.75</v>
      </c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:70" s="1" customFormat="1" ht="12.75">
      <c r="A46" s="290"/>
      <c r="B46" s="235" t="s">
        <v>70</v>
      </c>
      <c r="C46" s="235"/>
      <c r="D46" s="235"/>
      <c r="E46" s="127"/>
      <c r="F46" s="127"/>
      <c r="G46" s="136"/>
      <c r="H46" s="136"/>
      <c r="I46" s="136"/>
      <c r="J46" s="136"/>
      <c r="K46" s="150"/>
      <c r="L46" s="150"/>
      <c r="M46" s="150">
        <v>0</v>
      </c>
      <c r="N46" s="150">
        <v>0</v>
      </c>
      <c r="O46" s="150">
        <v>1</v>
      </c>
      <c r="P46" s="150">
        <v>19</v>
      </c>
      <c r="Q46" s="150"/>
      <c r="R46" s="150"/>
      <c r="S46" s="197">
        <f t="shared" si="17"/>
        <v>1</v>
      </c>
      <c r="T46" s="197">
        <f t="shared" si="17"/>
        <v>19</v>
      </c>
      <c r="U46" s="150">
        <v>1</v>
      </c>
      <c r="V46" s="150">
        <v>8</v>
      </c>
      <c r="W46" s="150"/>
      <c r="X46" s="150"/>
      <c r="Y46" s="150">
        <v>1</v>
      </c>
      <c r="Z46" s="150">
        <v>8</v>
      </c>
      <c r="AA46" s="150"/>
      <c r="AB46" s="150"/>
      <c r="AC46" s="150">
        <v>1</v>
      </c>
      <c r="AD46" s="150">
        <v>12</v>
      </c>
      <c r="AE46" s="197">
        <f t="shared" si="18"/>
        <v>3</v>
      </c>
      <c r="AF46" s="197">
        <f t="shared" si="18"/>
        <v>28</v>
      </c>
      <c r="AG46" s="189"/>
      <c r="AH46" s="189"/>
      <c r="AI46" s="150"/>
      <c r="AJ46" s="150"/>
      <c r="AK46" s="150"/>
      <c r="AL46" s="150"/>
      <c r="AM46" s="150"/>
      <c r="AN46" s="150"/>
      <c r="AO46" s="153"/>
      <c r="AP46" s="153"/>
      <c r="AQ46" s="217">
        <f t="shared" si="19"/>
        <v>4</v>
      </c>
      <c r="AR46" s="217">
        <f t="shared" si="19"/>
        <v>47</v>
      </c>
      <c r="AS46" s="150"/>
      <c r="AT46" s="154"/>
      <c r="AU46" s="259">
        <f t="shared" si="5"/>
        <v>11.75</v>
      </c>
      <c r="AV46" s="260">
        <f t="shared" si="6"/>
        <v>42.25</v>
      </c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1:70" s="1" customFormat="1" ht="13.5" thickBot="1">
      <c r="A47" s="291"/>
      <c r="B47" s="292" t="s">
        <v>71</v>
      </c>
      <c r="C47" s="292"/>
      <c r="D47" s="292"/>
      <c r="E47" s="293"/>
      <c r="F47" s="293"/>
      <c r="G47" s="294"/>
      <c r="H47" s="294"/>
      <c r="I47" s="294"/>
      <c r="J47" s="294"/>
      <c r="K47" s="166">
        <v>1</v>
      </c>
      <c r="L47" s="166">
        <v>29</v>
      </c>
      <c r="M47" s="166"/>
      <c r="N47" s="166"/>
      <c r="O47" s="166"/>
      <c r="P47" s="166"/>
      <c r="Q47" s="166">
        <v>1</v>
      </c>
      <c r="R47" s="166">
        <v>21</v>
      </c>
      <c r="S47" s="199">
        <f t="shared" si="17"/>
        <v>2</v>
      </c>
      <c r="T47" s="199">
        <f t="shared" si="17"/>
        <v>50</v>
      </c>
      <c r="U47" s="166"/>
      <c r="V47" s="166"/>
      <c r="W47" s="166">
        <v>1</v>
      </c>
      <c r="X47" s="166">
        <v>17</v>
      </c>
      <c r="Y47" s="166"/>
      <c r="Z47" s="166"/>
      <c r="AA47" s="166">
        <v>1</v>
      </c>
      <c r="AB47" s="166">
        <v>21</v>
      </c>
      <c r="AC47" s="166"/>
      <c r="AD47" s="166"/>
      <c r="AE47" s="199">
        <f t="shared" si="18"/>
        <v>2</v>
      </c>
      <c r="AF47" s="199">
        <f t="shared" si="18"/>
        <v>38</v>
      </c>
      <c r="AG47" s="295"/>
      <c r="AH47" s="295"/>
      <c r="AI47" s="166"/>
      <c r="AJ47" s="166"/>
      <c r="AK47" s="166"/>
      <c r="AL47" s="166"/>
      <c r="AM47" s="166"/>
      <c r="AN47" s="166"/>
      <c r="AO47" s="167"/>
      <c r="AP47" s="167"/>
      <c r="AQ47" s="218">
        <f t="shared" si="19"/>
        <v>4</v>
      </c>
      <c r="AR47" s="218">
        <f t="shared" si="19"/>
        <v>88</v>
      </c>
      <c r="AS47" s="166"/>
      <c r="AT47" s="168"/>
      <c r="AU47" s="261">
        <f t="shared" si="5"/>
        <v>22</v>
      </c>
      <c r="AV47" s="262">
        <f t="shared" si="6"/>
        <v>75.5</v>
      </c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1:70" s="1" customFormat="1" ht="12" customHeight="1">
      <c r="A48" s="75">
        <v>19</v>
      </c>
      <c r="B48" s="284" t="s">
        <v>129</v>
      </c>
      <c r="C48" s="284"/>
      <c r="D48" s="284"/>
      <c r="E48" s="76"/>
      <c r="F48" s="76"/>
      <c r="G48" s="76"/>
      <c r="H48" s="76"/>
      <c r="I48" s="76"/>
      <c r="J48" s="76"/>
      <c r="K48" s="77">
        <v>2</v>
      </c>
      <c r="L48" s="75">
        <v>51</v>
      </c>
      <c r="M48" s="77">
        <v>1</v>
      </c>
      <c r="N48" s="75">
        <v>28</v>
      </c>
      <c r="O48" s="77">
        <v>1</v>
      </c>
      <c r="P48" s="75">
        <v>30</v>
      </c>
      <c r="Q48" s="77">
        <v>1</v>
      </c>
      <c r="R48" s="285">
        <v>26</v>
      </c>
      <c r="S48" s="201">
        <f aca="true" t="shared" si="23" ref="S48:T62">K48+M48+O48+Q48</f>
        <v>5</v>
      </c>
      <c r="T48" s="201">
        <f t="shared" si="23"/>
        <v>135</v>
      </c>
      <c r="U48" s="286">
        <v>1</v>
      </c>
      <c r="V48" s="75">
        <v>29</v>
      </c>
      <c r="W48" s="77">
        <v>1</v>
      </c>
      <c r="X48" s="75">
        <v>31</v>
      </c>
      <c r="Y48" s="77">
        <v>1</v>
      </c>
      <c r="Z48" s="75">
        <v>25</v>
      </c>
      <c r="AA48" s="75">
        <v>2</v>
      </c>
      <c r="AB48" s="75">
        <v>36</v>
      </c>
      <c r="AC48" s="75">
        <v>2</v>
      </c>
      <c r="AD48" s="75">
        <v>35</v>
      </c>
      <c r="AE48" s="201">
        <f t="shared" si="18"/>
        <v>7</v>
      </c>
      <c r="AF48" s="201">
        <f t="shared" si="18"/>
        <v>156</v>
      </c>
      <c r="AG48" s="14"/>
      <c r="AH48" s="14"/>
      <c r="AI48" s="75"/>
      <c r="AJ48" s="75"/>
      <c r="AK48" s="75"/>
      <c r="AL48" s="75"/>
      <c r="AM48" s="75"/>
      <c r="AN48" s="75"/>
      <c r="AO48" s="15"/>
      <c r="AP48" s="15"/>
      <c r="AQ48" s="219">
        <f t="shared" si="19"/>
        <v>12</v>
      </c>
      <c r="AR48" s="219">
        <f t="shared" si="19"/>
        <v>291</v>
      </c>
      <c r="AS48" s="287"/>
      <c r="AT48" s="288"/>
      <c r="AU48" s="263">
        <f t="shared" si="5"/>
        <v>24.25</v>
      </c>
      <c r="AV48" s="264">
        <f t="shared" si="6"/>
        <v>257.25</v>
      </c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1:70" s="1" customFormat="1" ht="11.25" customHeight="1">
      <c r="A49" s="3">
        <v>20</v>
      </c>
      <c r="B49" s="228" t="s">
        <v>130</v>
      </c>
      <c r="C49" s="228"/>
      <c r="D49" s="228"/>
      <c r="E49" s="65"/>
      <c r="F49" s="65"/>
      <c r="G49" s="65"/>
      <c r="H49" s="65"/>
      <c r="I49" s="65"/>
      <c r="J49" s="65"/>
      <c r="K49" s="27">
        <v>1</v>
      </c>
      <c r="L49" s="3">
        <v>19</v>
      </c>
      <c r="M49" s="27">
        <v>1</v>
      </c>
      <c r="N49" s="3">
        <v>17</v>
      </c>
      <c r="O49" s="27">
        <v>1</v>
      </c>
      <c r="P49" s="3">
        <v>11</v>
      </c>
      <c r="Q49" s="27">
        <v>1</v>
      </c>
      <c r="R49" s="3">
        <v>19</v>
      </c>
      <c r="S49" s="190">
        <f t="shared" si="23"/>
        <v>4</v>
      </c>
      <c r="T49" s="190">
        <f t="shared" si="23"/>
        <v>66</v>
      </c>
      <c r="U49" s="27">
        <v>1</v>
      </c>
      <c r="V49" s="3">
        <v>19</v>
      </c>
      <c r="W49" s="27">
        <v>1</v>
      </c>
      <c r="X49" s="3">
        <v>19</v>
      </c>
      <c r="Y49" s="27">
        <v>1</v>
      </c>
      <c r="Z49" s="3">
        <v>21</v>
      </c>
      <c r="AA49" s="3">
        <v>1</v>
      </c>
      <c r="AB49" s="3">
        <v>18</v>
      </c>
      <c r="AC49" s="3">
        <v>1</v>
      </c>
      <c r="AD49" s="3">
        <v>20</v>
      </c>
      <c r="AE49" s="190">
        <f t="shared" si="18"/>
        <v>5</v>
      </c>
      <c r="AF49" s="190">
        <f t="shared" si="18"/>
        <v>97</v>
      </c>
      <c r="AG49" s="4"/>
      <c r="AH49" s="4"/>
      <c r="AI49" s="3"/>
      <c r="AJ49" s="3"/>
      <c r="AK49" s="3"/>
      <c r="AL49" s="3"/>
      <c r="AM49" s="3"/>
      <c r="AN49" s="3"/>
      <c r="AO49" s="4"/>
      <c r="AP49" s="4"/>
      <c r="AQ49" s="212">
        <f t="shared" si="19"/>
        <v>9</v>
      </c>
      <c r="AR49" s="212">
        <f t="shared" si="19"/>
        <v>163</v>
      </c>
      <c r="AS49" s="19"/>
      <c r="AT49" s="86"/>
      <c r="AU49" s="253">
        <f t="shared" si="5"/>
        <v>18.11111111111111</v>
      </c>
      <c r="AV49" s="254">
        <f t="shared" si="6"/>
        <v>146.5</v>
      </c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1:70" s="1" customFormat="1" ht="11.25" customHeight="1">
      <c r="A50" s="11">
        <v>21</v>
      </c>
      <c r="B50" s="228" t="s">
        <v>131</v>
      </c>
      <c r="C50" s="228"/>
      <c r="D50" s="228"/>
      <c r="E50" s="65"/>
      <c r="F50" s="65"/>
      <c r="G50" s="66"/>
      <c r="H50" s="66"/>
      <c r="I50" s="66"/>
      <c r="J50" s="66"/>
      <c r="K50" s="27">
        <v>1</v>
      </c>
      <c r="L50" s="3">
        <v>21</v>
      </c>
      <c r="M50" s="27">
        <v>1</v>
      </c>
      <c r="N50" s="3">
        <v>15</v>
      </c>
      <c r="O50" s="27">
        <v>1</v>
      </c>
      <c r="P50" s="3">
        <v>17</v>
      </c>
      <c r="Q50" s="27">
        <v>1</v>
      </c>
      <c r="R50" s="3">
        <v>15</v>
      </c>
      <c r="S50" s="190">
        <f t="shared" si="23"/>
        <v>4</v>
      </c>
      <c r="T50" s="190">
        <f t="shared" si="23"/>
        <v>68</v>
      </c>
      <c r="U50" s="27">
        <v>1</v>
      </c>
      <c r="V50" s="3">
        <v>18</v>
      </c>
      <c r="W50" s="27">
        <v>1</v>
      </c>
      <c r="X50" s="3">
        <v>15</v>
      </c>
      <c r="Y50" s="27">
        <v>1</v>
      </c>
      <c r="Z50" s="3">
        <v>16</v>
      </c>
      <c r="AA50" s="3">
        <v>1</v>
      </c>
      <c r="AB50" s="3">
        <v>18</v>
      </c>
      <c r="AC50" s="3">
        <v>1</v>
      </c>
      <c r="AD50" s="3">
        <v>17</v>
      </c>
      <c r="AE50" s="190">
        <f t="shared" si="18"/>
        <v>5</v>
      </c>
      <c r="AF50" s="190">
        <f t="shared" si="18"/>
        <v>84</v>
      </c>
      <c r="AG50" s="14"/>
      <c r="AH50" s="14"/>
      <c r="AI50" s="3"/>
      <c r="AJ50" s="3"/>
      <c r="AK50" s="3"/>
      <c r="AL50" s="3"/>
      <c r="AM50" s="3"/>
      <c r="AN50" s="3"/>
      <c r="AO50" s="4"/>
      <c r="AP50" s="4"/>
      <c r="AQ50" s="212">
        <f t="shared" si="19"/>
        <v>9</v>
      </c>
      <c r="AR50" s="212">
        <f t="shared" si="19"/>
        <v>152</v>
      </c>
      <c r="AS50" s="19"/>
      <c r="AT50" s="86"/>
      <c r="AU50" s="253">
        <f t="shared" si="5"/>
        <v>16.88888888888889</v>
      </c>
      <c r="AV50" s="254">
        <f t="shared" si="6"/>
        <v>135</v>
      </c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</row>
    <row r="51" spans="1:70" s="1" customFormat="1" ht="15.75" customHeight="1">
      <c r="A51" s="3">
        <v>22</v>
      </c>
      <c r="B51" s="228" t="s">
        <v>132</v>
      </c>
      <c r="C51" s="228"/>
      <c r="D51" s="228"/>
      <c r="E51" s="65"/>
      <c r="F51" s="65"/>
      <c r="G51" s="66"/>
      <c r="H51" s="66"/>
      <c r="I51" s="66"/>
      <c r="J51" s="66"/>
      <c r="K51" s="27">
        <v>0</v>
      </c>
      <c r="L51" s="3">
        <v>0</v>
      </c>
      <c r="M51" s="27">
        <v>1</v>
      </c>
      <c r="N51" s="3">
        <v>25</v>
      </c>
      <c r="O51" s="27">
        <v>1</v>
      </c>
      <c r="P51" s="3">
        <v>19</v>
      </c>
      <c r="Q51" s="27">
        <v>1</v>
      </c>
      <c r="R51" s="3">
        <v>19</v>
      </c>
      <c r="S51" s="190">
        <f t="shared" si="23"/>
        <v>3</v>
      </c>
      <c r="T51" s="190">
        <f t="shared" si="23"/>
        <v>63</v>
      </c>
      <c r="U51" s="27">
        <v>1</v>
      </c>
      <c r="V51" s="3">
        <v>16</v>
      </c>
      <c r="W51" s="27">
        <v>1</v>
      </c>
      <c r="X51" s="3">
        <v>16</v>
      </c>
      <c r="Y51" s="27">
        <v>1</v>
      </c>
      <c r="Z51" s="3">
        <v>17</v>
      </c>
      <c r="AA51" s="3">
        <v>1</v>
      </c>
      <c r="AB51" s="3">
        <v>19</v>
      </c>
      <c r="AC51" s="3">
        <v>1</v>
      </c>
      <c r="AD51" s="3">
        <v>26</v>
      </c>
      <c r="AE51" s="190">
        <f t="shared" si="18"/>
        <v>5</v>
      </c>
      <c r="AF51" s="190">
        <f t="shared" si="18"/>
        <v>94</v>
      </c>
      <c r="AG51" s="14"/>
      <c r="AH51" s="14"/>
      <c r="AI51" s="3"/>
      <c r="AJ51" s="3"/>
      <c r="AK51" s="3"/>
      <c r="AL51" s="3"/>
      <c r="AM51" s="3"/>
      <c r="AN51" s="3"/>
      <c r="AO51" s="4"/>
      <c r="AP51" s="4"/>
      <c r="AQ51" s="212">
        <f t="shared" si="19"/>
        <v>8</v>
      </c>
      <c r="AR51" s="212">
        <f t="shared" si="19"/>
        <v>157</v>
      </c>
      <c r="AS51" s="19"/>
      <c r="AT51" s="86"/>
      <c r="AU51" s="253">
        <f t="shared" si="5"/>
        <v>19.625</v>
      </c>
      <c r="AV51" s="254">
        <f t="shared" si="6"/>
        <v>141.25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</row>
    <row r="52" spans="1:70" s="1" customFormat="1" ht="12.75">
      <c r="A52" s="11">
        <v>23</v>
      </c>
      <c r="B52" s="228" t="s">
        <v>133</v>
      </c>
      <c r="C52" s="228"/>
      <c r="D52" s="228"/>
      <c r="E52" s="65"/>
      <c r="F52" s="65"/>
      <c r="G52" s="65"/>
      <c r="H52" s="65"/>
      <c r="I52" s="65"/>
      <c r="J52" s="65"/>
      <c r="K52" s="27">
        <v>1</v>
      </c>
      <c r="L52" s="3">
        <v>17</v>
      </c>
      <c r="M52" s="27">
        <v>2</v>
      </c>
      <c r="N52" s="3">
        <v>34</v>
      </c>
      <c r="O52" s="27">
        <v>0</v>
      </c>
      <c r="P52" s="3">
        <v>0</v>
      </c>
      <c r="Q52" s="27">
        <v>2</v>
      </c>
      <c r="R52" s="3">
        <v>37</v>
      </c>
      <c r="S52" s="190">
        <f t="shared" si="23"/>
        <v>5</v>
      </c>
      <c r="T52" s="190">
        <f t="shared" si="23"/>
        <v>88</v>
      </c>
      <c r="U52" s="27">
        <v>1</v>
      </c>
      <c r="V52" s="3">
        <v>19</v>
      </c>
      <c r="W52" s="27">
        <v>1</v>
      </c>
      <c r="X52" s="3">
        <v>25</v>
      </c>
      <c r="Y52" s="27">
        <v>1</v>
      </c>
      <c r="Z52" s="3">
        <v>29</v>
      </c>
      <c r="AA52" s="3">
        <v>1</v>
      </c>
      <c r="AB52" s="3">
        <v>29</v>
      </c>
      <c r="AC52" s="3">
        <v>2</v>
      </c>
      <c r="AD52" s="3">
        <v>37</v>
      </c>
      <c r="AE52" s="190">
        <f t="shared" si="18"/>
        <v>6</v>
      </c>
      <c r="AF52" s="190">
        <f t="shared" si="18"/>
        <v>139</v>
      </c>
      <c r="AG52" s="14"/>
      <c r="AH52" s="14"/>
      <c r="AI52" s="3"/>
      <c r="AJ52" s="3"/>
      <c r="AK52" s="3"/>
      <c r="AL52" s="3"/>
      <c r="AM52" s="3"/>
      <c r="AN52" s="3"/>
      <c r="AO52" s="4"/>
      <c r="AP52" s="4"/>
      <c r="AQ52" s="212">
        <f t="shared" si="19"/>
        <v>11</v>
      </c>
      <c r="AR52" s="212">
        <f t="shared" si="19"/>
        <v>227</v>
      </c>
      <c r="AS52" s="19"/>
      <c r="AT52" s="86"/>
      <c r="AU52" s="253">
        <f t="shared" si="5"/>
        <v>20.636363636363637</v>
      </c>
      <c r="AV52" s="254">
        <f t="shared" si="6"/>
        <v>205</v>
      </c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</row>
    <row r="53" spans="1:70" s="1" customFormat="1" ht="12.75">
      <c r="A53" s="3">
        <v>24</v>
      </c>
      <c r="B53" s="228" t="s">
        <v>134</v>
      </c>
      <c r="C53" s="228"/>
      <c r="D53" s="228"/>
      <c r="E53" s="65"/>
      <c r="F53" s="65"/>
      <c r="G53" s="65"/>
      <c r="H53" s="65"/>
      <c r="I53" s="65"/>
      <c r="J53" s="65"/>
      <c r="K53" s="27">
        <v>1</v>
      </c>
      <c r="L53" s="3">
        <v>22</v>
      </c>
      <c r="M53" s="27">
        <v>0</v>
      </c>
      <c r="N53" s="3">
        <v>0</v>
      </c>
      <c r="O53" s="27">
        <v>1</v>
      </c>
      <c r="P53" s="3">
        <v>18</v>
      </c>
      <c r="Q53" s="27">
        <v>1</v>
      </c>
      <c r="R53" s="3">
        <v>20</v>
      </c>
      <c r="S53" s="190">
        <f t="shared" si="23"/>
        <v>3</v>
      </c>
      <c r="T53" s="190">
        <f t="shared" si="23"/>
        <v>60</v>
      </c>
      <c r="U53" s="27">
        <v>1</v>
      </c>
      <c r="V53" s="3">
        <v>15</v>
      </c>
      <c r="W53" s="27">
        <v>1</v>
      </c>
      <c r="X53" s="3">
        <v>9</v>
      </c>
      <c r="Y53" s="27">
        <v>1</v>
      </c>
      <c r="Z53" s="3">
        <v>13</v>
      </c>
      <c r="AA53" s="3">
        <v>1</v>
      </c>
      <c r="AB53" s="3">
        <v>16</v>
      </c>
      <c r="AC53" s="3">
        <v>1</v>
      </c>
      <c r="AD53" s="3">
        <v>15</v>
      </c>
      <c r="AE53" s="190">
        <f t="shared" si="18"/>
        <v>5</v>
      </c>
      <c r="AF53" s="190">
        <f t="shared" si="18"/>
        <v>68</v>
      </c>
      <c r="AG53" s="14"/>
      <c r="AH53" s="14"/>
      <c r="AI53" s="3"/>
      <c r="AJ53" s="3"/>
      <c r="AK53" s="3"/>
      <c r="AL53" s="3"/>
      <c r="AM53" s="3"/>
      <c r="AN53" s="3"/>
      <c r="AO53" s="4"/>
      <c r="AP53" s="4"/>
      <c r="AQ53" s="212">
        <f t="shared" si="19"/>
        <v>8</v>
      </c>
      <c r="AR53" s="212">
        <f t="shared" si="19"/>
        <v>128</v>
      </c>
      <c r="AS53" s="19"/>
      <c r="AT53" s="86"/>
      <c r="AU53" s="253">
        <f t="shared" si="5"/>
        <v>16</v>
      </c>
      <c r="AV53" s="254">
        <f t="shared" si="6"/>
        <v>113</v>
      </c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</row>
    <row r="54" spans="1:70" s="1" customFormat="1" ht="12.75">
      <c r="A54" s="11">
        <v>25</v>
      </c>
      <c r="B54" s="228" t="s">
        <v>135</v>
      </c>
      <c r="C54" s="228"/>
      <c r="D54" s="228"/>
      <c r="E54" s="65"/>
      <c r="F54" s="65"/>
      <c r="G54" s="65"/>
      <c r="H54" s="65"/>
      <c r="I54" s="65"/>
      <c r="J54" s="65"/>
      <c r="K54" s="27">
        <v>0</v>
      </c>
      <c r="L54" s="3">
        <v>0</v>
      </c>
      <c r="M54" s="27">
        <v>1</v>
      </c>
      <c r="N54" s="3">
        <v>21</v>
      </c>
      <c r="O54" s="27">
        <v>1</v>
      </c>
      <c r="P54" s="3">
        <v>20</v>
      </c>
      <c r="Q54" s="27">
        <v>0</v>
      </c>
      <c r="R54" s="3">
        <v>0</v>
      </c>
      <c r="S54" s="190">
        <f t="shared" si="23"/>
        <v>2</v>
      </c>
      <c r="T54" s="190">
        <f t="shared" si="23"/>
        <v>41</v>
      </c>
      <c r="U54" s="27">
        <v>1</v>
      </c>
      <c r="V54" s="3">
        <v>15</v>
      </c>
      <c r="W54" s="27">
        <v>1</v>
      </c>
      <c r="X54" s="3">
        <v>13</v>
      </c>
      <c r="Y54" s="27">
        <v>1</v>
      </c>
      <c r="Z54" s="3">
        <v>14</v>
      </c>
      <c r="AA54" s="3">
        <v>1</v>
      </c>
      <c r="AB54" s="3">
        <v>19</v>
      </c>
      <c r="AC54" s="3">
        <v>1</v>
      </c>
      <c r="AD54" s="3">
        <v>15</v>
      </c>
      <c r="AE54" s="190">
        <f t="shared" si="18"/>
        <v>5</v>
      </c>
      <c r="AF54" s="190">
        <f t="shared" si="18"/>
        <v>76</v>
      </c>
      <c r="AG54" s="14"/>
      <c r="AH54" s="14"/>
      <c r="AI54" s="3"/>
      <c r="AJ54" s="3"/>
      <c r="AK54" s="3"/>
      <c r="AL54" s="3"/>
      <c r="AM54" s="3"/>
      <c r="AN54" s="3"/>
      <c r="AO54" s="4"/>
      <c r="AP54" s="4"/>
      <c r="AQ54" s="212">
        <f t="shared" si="19"/>
        <v>7</v>
      </c>
      <c r="AR54" s="212">
        <f t="shared" si="19"/>
        <v>117</v>
      </c>
      <c r="AS54" s="19"/>
      <c r="AT54" s="86"/>
      <c r="AU54" s="253">
        <f t="shared" si="5"/>
        <v>16.714285714285715</v>
      </c>
      <c r="AV54" s="254">
        <f t="shared" si="6"/>
        <v>106.75</v>
      </c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</row>
    <row r="55" spans="1:70" s="1" customFormat="1" ht="12.75">
      <c r="A55" s="3">
        <v>26</v>
      </c>
      <c r="B55" s="228" t="s">
        <v>136</v>
      </c>
      <c r="C55" s="228"/>
      <c r="D55" s="228"/>
      <c r="E55" s="65"/>
      <c r="F55" s="65"/>
      <c r="G55" s="65"/>
      <c r="H55" s="65"/>
      <c r="I55" s="65"/>
      <c r="J55" s="65"/>
      <c r="K55" s="27">
        <v>0</v>
      </c>
      <c r="L55" s="3">
        <v>0</v>
      </c>
      <c r="M55" s="27">
        <v>1</v>
      </c>
      <c r="N55" s="3">
        <v>18</v>
      </c>
      <c r="O55" s="27">
        <v>1</v>
      </c>
      <c r="P55" s="3">
        <v>16</v>
      </c>
      <c r="Q55" s="27">
        <v>0</v>
      </c>
      <c r="R55" s="3">
        <v>0</v>
      </c>
      <c r="S55" s="190">
        <f t="shared" si="23"/>
        <v>2</v>
      </c>
      <c r="T55" s="190">
        <f t="shared" si="23"/>
        <v>34</v>
      </c>
      <c r="U55" s="27">
        <v>1</v>
      </c>
      <c r="V55" s="3">
        <v>14</v>
      </c>
      <c r="W55" s="27">
        <v>1</v>
      </c>
      <c r="X55" s="3">
        <v>15</v>
      </c>
      <c r="Y55" s="27">
        <v>1</v>
      </c>
      <c r="Z55" s="3">
        <v>8</v>
      </c>
      <c r="AA55" s="3">
        <v>1</v>
      </c>
      <c r="AB55" s="3">
        <v>13</v>
      </c>
      <c r="AC55" s="3">
        <v>1</v>
      </c>
      <c r="AD55" s="3">
        <v>16</v>
      </c>
      <c r="AE55" s="190">
        <f t="shared" si="18"/>
        <v>5</v>
      </c>
      <c r="AF55" s="190">
        <f t="shared" si="18"/>
        <v>66</v>
      </c>
      <c r="AG55" s="14"/>
      <c r="AH55" s="14"/>
      <c r="AI55" s="3"/>
      <c r="AJ55" s="3"/>
      <c r="AK55" s="3"/>
      <c r="AL55" s="3"/>
      <c r="AM55" s="3"/>
      <c r="AN55" s="3"/>
      <c r="AO55" s="4"/>
      <c r="AP55" s="4"/>
      <c r="AQ55" s="212">
        <f t="shared" si="19"/>
        <v>7</v>
      </c>
      <c r="AR55" s="212">
        <f t="shared" si="19"/>
        <v>100</v>
      </c>
      <c r="AS55" s="19"/>
      <c r="AT55" s="86"/>
      <c r="AU55" s="253">
        <f t="shared" si="5"/>
        <v>14.285714285714286</v>
      </c>
      <c r="AV55" s="254">
        <f t="shared" si="6"/>
        <v>91.5</v>
      </c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</row>
    <row r="56" spans="1:70" s="1" customFormat="1" ht="12.75">
      <c r="A56" s="11">
        <v>27</v>
      </c>
      <c r="B56" s="228" t="s">
        <v>137</v>
      </c>
      <c r="C56" s="228"/>
      <c r="D56" s="228"/>
      <c r="E56" s="65"/>
      <c r="F56" s="65"/>
      <c r="G56" s="65"/>
      <c r="H56" s="65"/>
      <c r="I56" s="65"/>
      <c r="J56" s="65"/>
      <c r="K56" s="27">
        <v>1</v>
      </c>
      <c r="L56" s="3">
        <v>15</v>
      </c>
      <c r="M56" s="27">
        <v>0</v>
      </c>
      <c r="N56" s="3">
        <v>0</v>
      </c>
      <c r="O56" s="27">
        <v>1</v>
      </c>
      <c r="P56" s="3">
        <v>18</v>
      </c>
      <c r="Q56" s="27">
        <v>1</v>
      </c>
      <c r="R56" s="3">
        <v>20</v>
      </c>
      <c r="S56" s="190">
        <f t="shared" si="23"/>
        <v>3</v>
      </c>
      <c r="T56" s="190">
        <f t="shared" si="23"/>
        <v>53</v>
      </c>
      <c r="U56" s="27">
        <v>1</v>
      </c>
      <c r="V56" s="3">
        <v>19</v>
      </c>
      <c r="W56" s="27">
        <v>1</v>
      </c>
      <c r="X56" s="3">
        <v>19</v>
      </c>
      <c r="Y56" s="27">
        <v>1</v>
      </c>
      <c r="Z56" s="3">
        <v>15</v>
      </c>
      <c r="AA56" s="3">
        <v>1</v>
      </c>
      <c r="AB56" s="3">
        <v>22</v>
      </c>
      <c r="AC56" s="3">
        <v>0</v>
      </c>
      <c r="AD56" s="3">
        <v>0</v>
      </c>
      <c r="AE56" s="190">
        <f t="shared" si="18"/>
        <v>4</v>
      </c>
      <c r="AF56" s="190">
        <f t="shared" si="18"/>
        <v>75</v>
      </c>
      <c r="AG56" s="14"/>
      <c r="AH56" s="14"/>
      <c r="AI56" s="3"/>
      <c r="AJ56" s="3"/>
      <c r="AK56" s="3"/>
      <c r="AL56" s="3"/>
      <c r="AM56" s="3"/>
      <c r="AN56" s="3"/>
      <c r="AO56" s="4"/>
      <c r="AP56" s="4"/>
      <c r="AQ56" s="212">
        <f t="shared" si="19"/>
        <v>7</v>
      </c>
      <c r="AR56" s="212">
        <f t="shared" si="19"/>
        <v>128</v>
      </c>
      <c r="AS56" s="19"/>
      <c r="AT56" s="86"/>
      <c r="AU56" s="253">
        <f t="shared" si="5"/>
        <v>18.285714285714285</v>
      </c>
      <c r="AV56" s="254">
        <f t="shared" si="6"/>
        <v>114.75</v>
      </c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</row>
    <row r="57" spans="1:70" s="1" customFormat="1" ht="12.75">
      <c r="A57" s="3">
        <v>28</v>
      </c>
      <c r="B57" s="228" t="s">
        <v>138</v>
      </c>
      <c r="C57" s="228"/>
      <c r="D57" s="228"/>
      <c r="E57" s="65"/>
      <c r="F57" s="65"/>
      <c r="G57" s="65"/>
      <c r="H57" s="65"/>
      <c r="I57" s="65"/>
      <c r="J57" s="65"/>
      <c r="K57" s="27">
        <v>1</v>
      </c>
      <c r="L57" s="3">
        <v>17</v>
      </c>
      <c r="M57" s="27">
        <v>0</v>
      </c>
      <c r="N57" s="3">
        <v>0</v>
      </c>
      <c r="O57" s="27">
        <v>1</v>
      </c>
      <c r="P57" s="3">
        <v>16</v>
      </c>
      <c r="Q57" s="27">
        <v>0</v>
      </c>
      <c r="R57" s="3">
        <v>0</v>
      </c>
      <c r="S57" s="190">
        <f t="shared" si="23"/>
        <v>2</v>
      </c>
      <c r="T57" s="190">
        <f t="shared" si="23"/>
        <v>33</v>
      </c>
      <c r="U57" s="27">
        <v>1</v>
      </c>
      <c r="V57" s="3">
        <v>17</v>
      </c>
      <c r="W57" s="27">
        <v>0</v>
      </c>
      <c r="X57" s="3">
        <v>0</v>
      </c>
      <c r="Y57" s="27">
        <v>1</v>
      </c>
      <c r="Z57" s="3">
        <v>16</v>
      </c>
      <c r="AA57" s="3">
        <v>1</v>
      </c>
      <c r="AB57" s="3">
        <v>11</v>
      </c>
      <c r="AC57" s="3">
        <v>0</v>
      </c>
      <c r="AD57" s="3">
        <v>0</v>
      </c>
      <c r="AE57" s="190">
        <f t="shared" si="18"/>
        <v>3</v>
      </c>
      <c r="AF57" s="190">
        <f t="shared" si="18"/>
        <v>44</v>
      </c>
      <c r="AG57" s="14"/>
      <c r="AH57" s="14"/>
      <c r="AI57" s="3"/>
      <c r="AJ57" s="3"/>
      <c r="AK57" s="3"/>
      <c r="AL57" s="3"/>
      <c r="AM57" s="3"/>
      <c r="AN57" s="3"/>
      <c r="AO57" s="4"/>
      <c r="AP57" s="4"/>
      <c r="AQ57" s="212">
        <f t="shared" si="19"/>
        <v>5</v>
      </c>
      <c r="AR57" s="212">
        <f t="shared" si="19"/>
        <v>77</v>
      </c>
      <c r="AS57" s="19"/>
      <c r="AT57" s="86"/>
      <c r="AU57" s="253">
        <f t="shared" si="5"/>
        <v>15.4</v>
      </c>
      <c r="AV57" s="254">
        <f t="shared" si="6"/>
        <v>68.75</v>
      </c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</row>
    <row r="58" spans="1:70" s="1" customFormat="1" ht="13.5" thickBot="1">
      <c r="A58" s="11">
        <v>29</v>
      </c>
      <c r="B58" s="228" t="s">
        <v>139</v>
      </c>
      <c r="C58" s="228"/>
      <c r="D58" s="228"/>
      <c r="E58" s="65"/>
      <c r="F58" s="65"/>
      <c r="G58" s="65"/>
      <c r="H58" s="65"/>
      <c r="I58" s="65"/>
      <c r="J58" s="65"/>
      <c r="K58" s="27">
        <v>1</v>
      </c>
      <c r="L58" s="3">
        <v>20</v>
      </c>
      <c r="M58" s="27">
        <v>1</v>
      </c>
      <c r="N58" s="3">
        <v>20</v>
      </c>
      <c r="O58" s="27">
        <v>1</v>
      </c>
      <c r="P58" s="3">
        <v>31</v>
      </c>
      <c r="Q58" s="27">
        <v>1</v>
      </c>
      <c r="R58" s="3">
        <v>17</v>
      </c>
      <c r="S58" s="190">
        <f t="shared" si="23"/>
        <v>4</v>
      </c>
      <c r="T58" s="190">
        <f t="shared" si="23"/>
        <v>88</v>
      </c>
      <c r="U58" s="27">
        <v>1</v>
      </c>
      <c r="V58" s="3">
        <v>23</v>
      </c>
      <c r="W58" s="27">
        <v>1</v>
      </c>
      <c r="X58" s="3">
        <v>26</v>
      </c>
      <c r="Y58" s="27">
        <v>1</v>
      </c>
      <c r="Z58" s="3">
        <v>20</v>
      </c>
      <c r="AA58" s="3">
        <v>1</v>
      </c>
      <c r="AB58" s="3">
        <v>21</v>
      </c>
      <c r="AC58" s="3">
        <v>1</v>
      </c>
      <c r="AD58" s="3">
        <v>19</v>
      </c>
      <c r="AE58" s="190">
        <f t="shared" si="18"/>
        <v>5</v>
      </c>
      <c r="AF58" s="190">
        <f t="shared" si="18"/>
        <v>109</v>
      </c>
      <c r="AG58" s="14"/>
      <c r="AH58" s="14"/>
      <c r="AI58" s="3"/>
      <c r="AJ58" s="3"/>
      <c r="AK58" s="3"/>
      <c r="AL58" s="3"/>
      <c r="AM58" s="3"/>
      <c r="AN58" s="3"/>
      <c r="AO58" s="4"/>
      <c r="AP58" s="4"/>
      <c r="AQ58" s="212">
        <f t="shared" si="19"/>
        <v>9</v>
      </c>
      <c r="AR58" s="212">
        <f t="shared" si="19"/>
        <v>197</v>
      </c>
      <c r="AS58" s="19"/>
      <c r="AT58" s="86"/>
      <c r="AU58" s="253">
        <f t="shared" si="5"/>
        <v>21.88888888888889</v>
      </c>
      <c r="AV58" s="254">
        <f t="shared" si="6"/>
        <v>175</v>
      </c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</row>
    <row r="59" spans="1:70" s="1" customFormat="1" ht="24" customHeight="1" thickBot="1">
      <c r="A59" s="3">
        <v>30</v>
      </c>
      <c r="B59" s="228" t="s">
        <v>140</v>
      </c>
      <c r="C59" s="228"/>
      <c r="D59" s="228"/>
      <c r="E59" s="65"/>
      <c r="F59" s="65"/>
      <c r="G59" s="65"/>
      <c r="H59" s="65"/>
      <c r="I59" s="65"/>
      <c r="J59" s="272"/>
      <c r="K59" s="44">
        <v>0</v>
      </c>
      <c r="L59" s="279">
        <v>12</v>
      </c>
      <c r="M59" s="280">
        <v>1</v>
      </c>
      <c r="N59" s="281">
        <v>21</v>
      </c>
      <c r="O59" s="280">
        <v>1</v>
      </c>
      <c r="P59" s="281">
        <v>9</v>
      </c>
      <c r="Q59" s="280">
        <v>1</v>
      </c>
      <c r="R59" s="282">
        <v>13</v>
      </c>
      <c r="S59" s="278">
        <f t="shared" si="23"/>
        <v>3</v>
      </c>
      <c r="T59" s="190">
        <f t="shared" si="23"/>
        <v>55</v>
      </c>
      <c r="U59" s="27">
        <v>1</v>
      </c>
      <c r="V59" s="3">
        <v>14</v>
      </c>
      <c r="W59" s="27">
        <v>1</v>
      </c>
      <c r="X59" s="3">
        <v>11</v>
      </c>
      <c r="Y59" s="27">
        <v>1</v>
      </c>
      <c r="Z59" s="3">
        <v>16</v>
      </c>
      <c r="AA59" s="3">
        <v>1</v>
      </c>
      <c r="AB59" s="3">
        <v>19</v>
      </c>
      <c r="AC59" s="3">
        <v>1</v>
      </c>
      <c r="AD59" s="3">
        <v>16</v>
      </c>
      <c r="AE59" s="190">
        <f t="shared" si="18"/>
        <v>5</v>
      </c>
      <c r="AF59" s="190">
        <f t="shared" si="18"/>
        <v>76</v>
      </c>
      <c r="AG59" s="14"/>
      <c r="AH59" s="14"/>
      <c r="AI59" s="3"/>
      <c r="AJ59" s="3"/>
      <c r="AK59" s="3"/>
      <c r="AL59" s="3"/>
      <c r="AM59" s="3"/>
      <c r="AN59" s="3"/>
      <c r="AO59" s="4"/>
      <c r="AP59" s="4"/>
      <c r="AQ59" s="212">
        <f t="shared" si="19"/>
        <v>8</v>
      </c>
      <c r="AR59" s="212">
        <f t="shared" si="19"/>
        <v>131</v>
      </c>
      <c r="AS59" s="19"/>
      <c r="AT59" s="86"/>
      <c r="AU59" s="253">
        <f t="shared" si="5"/>
        <v>16.375</v>
      </c>
      <c r="AV59" s="254">
        <f t="shared" si="6"/>
        <v>117.25</v>
      </c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</row>
    <row r="60" spans="1:70" s="1" customFormat="1" ht="22.5">
      <c r="A60" s="11">
        <v>31</v>
      </c>
      <c r="B60" s="228" t="s">
        <v>141</v>
      </c>
      <c r="C60" s="228"/>
      <c r="D60" s="228"/>
      <c r="E60" s="65"/>
      <c r="F60" s="65"/>
      <c r="G60" s="65"/>
      <c r="H60" s="65"/>
      <c r="I60" s="65"/>
      <c r="J60" s="65"/>
      <c r="K60" s="30">
        <v>0</v>
      </c>
      <c r="L60" s="13">
        <v>0</v>
      </c>
      <c r="M60" s="30">
        <v>1</v>
      </c>
      <c r="N60" s="13">
        <v>19</v>
      </c>
      <c r="O60" s="30">
        <v>1</v>
      </c>
      <c r="P60" s="13">
        <v>18</v>
      </c>
      <c r="Q60" s="30">
        <v>0</v>
      </c>
      <c r="R60" s="13">
        <v>0</v>
      </c>
      <c r="S60" s="190">
        <f t="shared" si="23"/>
        <v>2</v>
      </c>
      <c r="T60" s="190">
        <f t="shared" si="23"/>
        <v>37</v>
      </c>
      <c r="U60" s="27">
        <v>1</v>
      </c>
      <c r="V60" s="3">
        <v>19</v>
      </c>
      <c r="W60" s="27">
        <v>1</v>
      </c>
      <c r="X60" s="3">
        <v>18</v>
      </c>
      <c r="Y60" s="27">
        <v>1</v>
      </c>
      <c r="Z60" s="3">
        <v>18</v>
      </c>
      <c r="AA60" s="3">
        <v>1</v>
      </c>
      <c r="AB60" s="3">
        <v>19</v>
      </c>
      <c r="AC60" s="3">
        <v>1</v>
      </c>
      <c r="AD60" s="3">
        <v>18</v>
      </c>
      <c r="AE60" s="190">
        <f t="shared" si="18"/>
        <v>5</v>
      </c>
      <c r="AF60" s="190">
        <f t="shared" si="18"/>
        <v>92</v>
      </c>
      <c r="AG60" s="14"/>
      <c r="AH60" s="14"/>
      <c r="AI60" s="3"/>
      <c r="AJ60" s="3"/>
      <c r="AK60" s="3"/>
      <c r="AL60" s="3"/>
      <c r="AM60" s="3"/>
      <c r="AN60" s="3"/>
      <c r="AO60" s="4"/>
      <c r="AP60" s="4"/>
      <c r="AQ60" s="212">
        <f t="shared" si="19"/>
        <v>7</v>
      </c>
      <c r="AR60" s="212">
        <f t="shared" si="19"/>
        <v>129</v>
      </c>
      <c r="AS60" s="19"/>
      <c r="AT60" s="86"/>
      <c r="AU60" s="253">
        <f t="shared" si="5"/>
        <v>18.428571428571427</v>
      </c>
      <c r="AV60" s="254">
        <f t="shared" si="6"/>
        <v>119.75</v>
      </c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</row>
    <row r="61" spans="1:70" s="1" customFormat="1" ht="12.75">
      <c r="A61" s="3">
        <v>32</v>
      </c>
      <c r="B61" s="228" t="s">
        <v>142</v>
      </c>
      <c r="C61" s="228"/>
      <c r="D61" s="228"/>
      <c r="E61" s="65"/>
      <c r="F61" s="65"/>
      <c r="G61" s="65"/>
      <c r="H61" s="65"/>
      <c r="I61" s="65"/>
      <c r="J61" s="65"/>
      <c r="K61" s="27">
        <v>1</v>
      </c>
      <c r="L61" s="3">
        <v>14</v>
      </c>
      <c r="M61" s="27">
        <v>1</v>
      </c>
      <c r="N61" s="3">
        <v>16</v>
      </c>
      <c r="O61" s="27">
        <v>0</v>
      </c>
      <c r="P61" s="3">
        <v>0</v>
      </c>
      <c r="Q61" s="27">
        <v>1</v>
      </c>
      <c r="R61" s="3">
        <v>13</v>
      </c>
      <c r="S61" s="190">
        <f t="shared" si="23"/>
        <v>3</v>
      </c>
      <c r="T61" s="190">
        <f t="shared" si="23"/>
        <v>43</v>
      </c>
      <c r="U61" s="27">
        <v>1</v>
      </c>
      <c r="V61" s="3">
        <v>12</v>
      </c>
      <c r="W61" s="27">
        <v>1</v>
      </c>
      <c r="X61" s="3">
        <v>11</v>
      </c>
      <c r="Y61" s="27">
        <v>0</v>
      </c>
      <c r="Z61" s="3">
        <v>0</v>
      </c>
      <c r="AA61" s="3">
        <v>1</v>
      </c>
      <c r="AB61" s="3">
        <v>16</v>
      </c>
      <c r="AC61" s="3">
        <v>1</v>
      </c>
      <c r="AD61" s="3">
        <v>14</v>
      </c>
      <c r="AE61" s="190">
        <f t="shared" si="18"/>
        <v>4</v>
      </c>
      <c r="AF61" s="190">
        <f t="shared" si="18"/>
        <v>53</v>
      </c>
      <c r="AG61" s="14"/>
      <c r="AH61" s="14"/>
      <c r="AI61" s="3"/>
      <c r="AJ61" s="3"/>
      <c r="AK61" s="3"/>
      <c r="AL61" s="3"/>
      <c r="AM61" s="3"/>
      <c r="AN61" s="3"/>
      <c r="AO61" s="4"/>
      <c r="AP61" s="4"/>
      <c r="AQ61" s="212">
        <f t="shared" si="19"/>
        <v>7</v>
      </c>
      <c r="AR61" s="212">
        <f t="shared" si="19"/>
        <v>96</v>
      </c>
      <c r="AS61" s="19"/>
      <c r="AT61" s="86"/>
      <c r="AU61" s="253">
        <f t="shared" si="5"/>
        <v>13.714285714285714</v>
      </c>
      <c r="AV61" s="254">
        <f t="shared" si="6"/>
        <v>85.25</v>
      </c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</row>
    <row r="62" spans="1:70" s="1" customFormat="1" ht="13.5" thickBot="1">
      <c r="A62" s="11">
        <v>33</v>
      </c>
      <c r="B62" s="228" t="s">
        <v>143</v>
      </c>
      <c r="C62" s="228"/>
      <c r="D62" s="228"/>
      <c r="E62" s="65"/>
      <c r="F62" s="65"/>
      <c r="G62" s="65"/>
      <c r="H62" s="65"/>
      <c r="I62" s="65"/>
      <c r="J62" s="65"/>
      <c r="K62" s="27">
        <v>1</v>
      </c>
      <c r="L62" s="3">
        <v>18</v>
      </c>
      <c r="M62" s="27">
        <v>1</v>
      </c>
      <c r="N62" s="3">
        <v>12</v>
      </c>
      <c r="O62" s="27">
        <v>1</v>
      </c>
      <c r="P62" s="3">
        <v>23</v>
      </c>
      <c r="Q62" s="27">
        <v>1</v>
      </c>
      <c r="R62" s="3">
        <v>19</v>
      </c>
      <c r="S62" s="190">
        <f t="shared" si="23"/>
        <v>4</v>
      </c>
      <c r="T62" s="190">
        <f t="shared" si="23"/>
        <v>72</v>
      </c>
      <c r="U62" s="27">
        <v>1</v>
      </c>
      <c r="V62" s="3">
        <v>18</v>
      </c>
      <c r="W62" s="27">
        <v>1</v>
      </c>
      <c r="X62" s="3">
        <v>20</v>
      </c>
      <c r="Y62" s="27">
        <v>1</v>
      </c>
      <c r="Z62" s="3">
        <v>20</v>
      </c>
      <c r="AA62" s="3">
        <v>1</v>
      </c>
      <c r="AB62" s="3">
        <v>16</v>
      </c>
      <c r="AC62" s="3">
        <v>1</v>
      </c>
      <c r="AD62" s="3">
        <v>20</v>
      </c>
      <c r="AE62" s="190">
        <f t="shared" si="18"/>
        <v>5</v>
      </c>
      <c r="AF62" s="190">
        <f t="shared" si="18"/>
        <v>94</v>
      </c>
      <c r="AG62" s="4"/>
      <c r="AH62" s="4"/>
      <c r="AI62" s="3"/>
      <c r="AJ62" s="3"/>
      <c r="AK62" s="3"/>
      <c r="AL62" s="3"/>
      <c r="AM62" s="3"/>
      <c r="AN62" s="3"/>
      <c r="AO62" s="4"/>
      <c r="AP62" s="4"/>
      <c r="AQ62" s="212">
        <f t="shared" si="19"/>
        <v>9</v>
      </c>
      <c r="AR62" s="212">
        <f t="shared" si="19"/>
        <v>166</v>
      </c>
      <c r="AS62" s="19"/>
      <c r="AT62" s="19"/>
      <c r="AU62" s="255">
        <f t="shared" si="5"/>
        <v>18.444444444444443</v>
      </c>
      <c r="AV62" s="256">
        <f t="shared" si="6"/>
        <v>148</v>
      </c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</row>
    <row r="63" spans="1:70" s="1" customFormat="1" ht="13.5" thickBot="1">
      <c r="A63" s="90"/>
      <c r="B63" s="236" t="s">
        <v>62</v>
      </c>
      <c r="C63" s="236"/>
      <c r="D63" s="236"/>
      <c r="E63" s="68"/>
      <c r="F63" s="68"/>
      <c r="G63" s="68"/>
      <c r="H63" s="68"/>
      <c r="I63" s="68"/>
      <c r="J63" s="68"/>
      <c r="K63" s="45">
        <f>SUM(K28:K62)-K46-K47</f>
        <v>26</v>
      </c>
      <c r="L63" s="45">
        <f aca="true" t="shared" si="24" ref="L63:AP63">SUM(L28:L62)-L46-L47</f>
        <v>541</v>
      </c>
      <c r="M63" s="45">
        <f t="shared" si="24"/>
        <v>30</v>
      </c>
      <c r="N63" s="45">
        <f t="shared" si="24"/>
        <v>620</v>
      </c>
      <c r="O63" s="45">
        <f t="shared" si="24"/>
        <v>27</v>
      </c>
      <c r="P63" s="45">
        <f t="shared" si="24"/>
        <v>574</v>
      </c>
      <c r="Q63" s="45">
        <f t="shared" si="24"/>
        <v>29</v>
      </c>
      <c r="R63" s="45">
        <f t="shared" si="24"/>
        <v>616</v>
      </c>
      <c r="S63" s="202">
        <f t="shared" si="24"/>
        <v>112</v>
      </c>
      <c r="T63" s="202">
        <f t="shared" si="24"/>
        <v>2351</v>
      </c>
      <c r="U63" s="45">
        <f t="shared" si="24"/>
        <v>36</v>
      </c>
      <c r="V63" s="45">
        <f t="shared" si="24"/>
        <v>727</v>
      </c>
      <c r="W63" s="45">
        <f t="shared" si="24"/>
        <v>34</v>
      </c>
      <c r="X63" s="45">
        <f t="shared" si="24"/>
        <v>657</v>
      </c>
      <c r="Y63" s="45">
        <f t="shared" si="24"/>
        <v>38</v>
      </c>
      <c r="Z63" s="45">
        <f t="shared" si="24"/>
        <v>718</v>
      </c>
      <c r="AA63" s="45">
        <f t="shared" si="24"/>
        <v>36</v>
      </c>
      <c r="AB63" s="45">
        <f t="shared" si="24"/>
        <v>722</v>
      </c>
      <c r="AC63" s="45">
        <f t="shared" si="24"/>
        <v>37</v>
      </c>
      <c r="AD63" s="45">
        <f t="shared" si="24"/>
        <v>743</v>
      </c>
      <c r="AE63" s="202">
        <f t="shared" si="24"/>
        <v>181</v>
      </c>
      <c r="AF63" s="202">
        <f t="shared" si="24"/>
        <v>3567</v>
      </c>
      <c r="AG63" s="45">
        <f t="shared" si="24"/>
        <v>0</v>
      </c>
      <c r="AH63" s="45">
        <f t="shared" si="24"/>
        <v>0</v>
      </c>
      <c r="AI63" s="45">
        <f t="shared" si="24"/>
        <v>0</v>
      </c>
      <c r="AJ63" s="45">
        <f t="shared" si="24"/>
        <v>0</v>
      </c>
      <c r="AK63" s="45">
        <f t="shared" si="24"/>
        <v>0</v>
      </c>
      <c r="AL63" s="45">
        <f t="shared" si="24"/>
        <v>0</v>
      </c>
      <c r="AM63" s="45">
        <f t="shared" si="24"/>
        <v>0</v>
      </c>
      <c r="AN63" s="45">
        <f t="shared" si="24"/>
        <v>0</v>
      </c>
      <c r="AO63" s="45">
        <f t="shared" si="24"/>
        <v>0</v>
      </c>
      <c r="AP63" s="45">
        <f t="shared" si="24"/>
        <v>0</v>
      </c>
      <c r="AQ63" s="220">
        <f>SUM(AQ28:AQ62)-AQ46-AQ47</f>
        <v>293</v>
      </c>
      <c r="AR63" s="220">
        <f>SUM(AR28:AR62)-AR46-AR47</f>
        <v>5918</v>
      </c>
      <c r="AS63" s="45"/>
      <c r="AT63" s="110"/>
      <c r="AU63" s="266">
        <f t="shared" si="5"/>
        <v>20.197952218430036</v>
      </c>
      <c r="AV63" s="265">
        <f>(T63*0.75)+(AF63*1)+(AP63*1.22)</f>
        <v>5330.25</v>
      </c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</row>
    <row r="64" spans="1:70" s="1" customFormat="1" ht="12.75">
      <c r="A64" s="13"/>
      <c r="B64" s="233"/>
      <c r="C64" s="233"/>
      <c r="D64" s="233"/>
      <c r="E64" s="69"/>
      <c r="F64" s="69"/>
      <c r="G64" s="69"/>
      <c r="H64" s="69"/>
      <c r="I64" s="69"/>
      <c r="J64" s="69"/>
      <c r="K64" s="30"/>
      <c r="L64" s="13"/>
      <c r="M64" s="30"/>
      <c r="N64" s="13"/>
      <c r="O64" s="30"/>
      <c r="P64" s="13"/>
      <c r="Q64" s="30"/>
      <c r="R64" s="13"/>
      <c r="S64" s="211" t="s">
        <v>86</v>
      </c>
      <c r="T64" s="201"/>
      <c r="U64" s="30"/>
      <c r="V64" s="13"/>
      <c r="W64" s="30"/>
      <c r="X64" s="13"/>
      <c r="Y64" s="30"/>
      <c r="Z64" s="13"/>
      <c r="AA64" s="13"/>
      <c r="AB64" s="13"/>
      <c r="AC64" s="13"/>
      <c r="AD64" s="13"/>
      <c r="AE64" s="201"/>
      <c r="AF64" s="201"/>
      <c r="AG64" s="14"/>
      <c r="AH64" s="14"/>
      <c r="AI64" s="13"/>
      <c r="AJ64" s="13"/>
      <c r="AK64" s="13"/>
      <c r="AL64" s="13"/>
      <c r="AM64" s="13"/>
      <c r="AN64" s="13"/>
      <c r="AO64" s="14"/>
      <c r="AP64" s="14"/>
      <c r="AQ64" s="219"/>
      <c r="AR64" s="219"/>
      <c r="AS64" s="21"/>
      <c r="AT64" s="88"/>
      <c r="AU64" s="263"/>
      <c r="AV64" s="267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</row>
    <row r="65" spans="1:70" s="1" customFormat="1" ht="13.5" thickBot="1">
      <c r="A65" s="3">
        <v>1</v>
      </c>
      <c r="B65" s="229" t="s">
        <v>150</v>
      </c>
      <c r="C65" s="229"/>
      <c r="D65" s="229"/>
      <c r="E65" s="65"/>
      <c r="F65" s="65"/>
      <c r="G65" s="65"/>
      <c r="H65" s="65"/>
      <c r="I65" s="65"/>
      <c r="J65" s="65"/>
      <c r="K65" s="27">
        <v>2</v>
      </c>
      <c r="L65" s="3">
        <v>55</v>
      </c>
      <c r="M65" s="27">
        <v>3</v>
      </c>
      <c r="N65" s="3">
        <v>73</v>
      </c>
      <c r="O65" s="27">
        <v>2</v>
      </c>
      <c r="P65" s="3">
        <v>59</v>
      </c>
      <c r="Q65" s="27">
        <v>2</v>
      </c>
      <c r="R65" s="3">
        <v>53</v>
      </c>
      <c r="S65" s="190">
        <f>Q65+O65+M65+K65</f>
        <v>9</v>
      </c>
      <c r="T65" s="190">
        <f>R65+P65+N65+L65</f>
        <v>240</v>
      </c>
      <c r="U65" s="27"/>
      <c r="V65" s="3"/>
      <c r="W65" s="27"/>
      <c r="X65" s="3"/>
      <c r="Y65" s="27"/>
      <c r="Z65" s="3"/>
      <c r="AA65" s="3"/>
      <c r="AB65" s="3"/>
      <c r="AC65" s="3"/>
      <c r="AD65" s="3"/>
      <c r="AE65" s="190"/>
      <c r="AF65" s="190"/>
      <c r="AG65" s="4"/>
      <c r="AH65" s="4"/>
      <c r="AI65" s="3"/>
      <c r="AJ65" s="3"/>
      <c r="AK65" s="3"/>
      <c r="AL65" s="3"/>
      <c r="AM65" s="3"/>
      <c r="AN65" s="3"/>
      <c r="AO65" s="4"/>
      <c r="AP65" s="4"/>
      <c r="AQ65" s="212">
        <f>AE65+S65</f>
        <v>9</v>
      </c>
      <c r="AR65" s="212">
        <f>AP65+T65</f>
        <v>240</v>
      </c>
      <c r="AS65" s="19"/>
      <c r="AT65" s="86"/>
      <c r="AU65" s="255">
        <f t="shared" si="5"/>
        <v>26.666666666666668</v>
      </c>
      <c r="AV65" s="256">
        <f t="shared" si="6"/>
        <v>180</v>
      </c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</row>
    <row r="66" spans="1:70" s="1" customFormat="1" ht="13.5" thickBot="1">
      <c r="A66" s="44"/>
      <c r="B66" s="236" t="s">
        <v>51</v>
      </c>
      <c r="C66" s="236"/>
      <c r="D66" s="236"/>
      <c r="E66" s="68"/>
      <c r="F66" s="68"/>
      <c r="G66" s="71"/>
      <c r="H66" s="71"/>
      <c r="I66" s="71"/>
      <c r="J66" s="71"/>
      <c r="K66" s="45">
        <f aca="true" t="shared" si="25" ref="K66:T66">K65</f>
        <v>2</v>
      </c>
      <c r="L66" s="45">
        <f t="shared" si="25"/>
        <v>55</v>
      </c>
      <c r="M66" s="45">
        <f t="shared" si="25"/>
        <v>3</v>
      </c>
      <c r="N66" s="45">
        <f t="shared" si="25"/>
        <v>73</v>
      </c>
      <c r="O66" s="45">
        <f t="shared" si="25"/>
        <v>2</v>
      </c>
      <c r="P66" s="45">
        <f t="shared" si="25"/>
        <v>59</v>
      </c>
      <c r="Q66" s="45">
        <f t="shared" si="25"/>
        <v>2</v>
      </c>
      <c r="R66" s="45">
        <f t="shared" si="25"/>
        <v>53</v>
      </c>
      <c r="S66" s="202">
        <f t="shared" si="25"/>
        <v>9</v>
      </c>
      <c r="T66" s="202">
        <f t="shared" si="25"/>
        <v>240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202"/>
      <c r="AF66" s="202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220">
        <f>AQ65</f>
        <v>9</v>
      </c>
      <c r="AR66" s="220">
        <f>AR65</f>
        <v>240</v>
      </c>
      <c r="AS66" s="56"/>
      <c r="AT66" s="89"/>
      <c r="AU66" s="268">
        <f t="shared" si="5"/>
        <v>26.666666666666668</v>
      </c>
      <c r="AV66" s="265">
        <f t="shared" si="6"/>
        <v>180</v>
      </c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</row>
    <row r="67" spans="1:70" s="1" customFormat="1" ht="12.75" customHeight="1">
      <c r="A67" s="13"/>
      <c r="B67" s="238"/>
      <c r="C67" s="238"/>
      <c r="D67" s="238"/>
      <c r="E67" s="69"/>
      <c r="F67" s="69"/>
      <c r="G67" s="69"/>
      <c r="H67" s="69"/>
      <c r="I67" s="69"/>
      <c r="J67" s="69"/>
      <c r="K67" s="30"/>
      <c r="L67" s="13"/>
      <c r="M67" s="30"/>
      <c r="N67" s="13"/>
      <c r="O67" s="30"/>
      <c r="P67" s="13"/>
      <c r="Q67" s="30"/>
      <c r="R67" s="13"/>
      <c r="S67" s="211" t="s">
        <v>149</v>
      </c>
      <c r="T67" s="201"/>
      <c r="U67" s="30"/>
      <c r="V67" s="13"/>
      <c r="W67" s="30"/>
      <c r="X67" s="13"/>
      <c r="Y67" s="30"/>
      <c r="Z67" s="13"/>
      <c r="AA67" s="13"/>
      <c r="AB67" s="13"/>
      <c r="AC67" s="13"/>
      <c r="AD67" s="13"/>
      <c r="AE67" s="201"/>
      <c r="AF67" s="201"/>
      <c r="AG67" s="14"/>
      <c r="AH67" s="14"/>
      <c r="AI67" s="13"/>
      <c r="AJ67" s="13"/>
      <c r="AK67" s="13"/>
      <c r="AL67" s="13"/>
      <c r="AM67" s="13"/>
      <c r="AN67" s="13"/>
      <c r="AO67" s="14"/>
      <c r="AP67" s="14"/>
      <c r="AQ67" s="219"/>
      <c r="AR67" s="219"/>
      <c r="AS67" s="21"/>
      <c r="AT67" s="88"/>
      <c r="AU67" s="263"/>
      <c r="AV67" s="267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0" s="1" customFormat="1" ht="12.75" customHeight="1">
      <c r="A68" s="3">
        <v>1</v>
      </c>
      <c r="B68" s="239" t="s">
        <v>110</v>
      </c>
      <c r="C68" s="304">
        <v>1</v>
      </c>
      <c r="D68" s="304">
        <v>27</v>
      </c>
      <c r="E68" s="304"/>
      <c r="F68" s="304"/>
      <c r="G68" s="304">
        <v>1</v>
      </c>
      <c r="H68" s="304">
        <v>14</v>
      </c>
      <c r="I68" s="304"/>
      <c r="J68" s="304"/>
      <c r="K68" s="27">
        <v>1</v>
      </c>
      <c r="L68" s="3">
        <v>18</v>
      </c>
      <c r="M68" s="27">
        <v>1</v>
      </c>
      <c r="N68" s="3">
        <v>14</v>
      </c>
      <c r="O68" s="27">
        <v>1</v>
      </c>
      <c r="P68" s="3">
        <v>15</v>
      </c>
      <c r="Q68" s="27">
        <v>1</v>
      </c>
      <c r="R68" s="3">
        <v>16</v>
      </c>
      <c r="S68" s="190">
        <f aca="true" t="shared" si="26" ref="S68:T71">K68+M68+O68+Q68</f>
        <v>4</v>
      </c>
      <c r="T68" s="190">
        <f t="shared" si="26"/>
        <v>63</v>
      </c>
      <c r="U68" s="27"/>
      <c r="V68" s="3"/>
      <c r="W68" s="27"/>
      <c r="X68" s="3"/>
      <c r="Y68" s="27"/>
      <c r="Z68" s="3"/>
      <c r="AA68" s="3"/>
      <c r="AB68" s="3"/>
      <c r="AC68" s="3"/>
      <c r="AD68" s="3"/>
      <c r="AE68" s="190"/>
      <c r="AF68" s="190"/>
      <c r="AG68" s="4"/>
      <c r="AH68" s="4"/>
      <c r="AI68" s="3"/>
      <c r="AJ68" s="3"/>
      <c r="AK68" s="3"/>
      <c r="AL68" s="3"/>
      <c r="AM68" s="3"/>
      <c r="AN68" s="3"/>
      <c r="AO68" s="4"/>
      <c r="AP68" s="4"/>
      <c r="AQ68" s="212">
        <f>S68+AE68</f>
        <v>4</v>
      </c>
      <c r="AR68" s="212">
        <f>T68+AF68</f>
        <v>63</v>
      </c>
      <c r="AS68" s="307">
        <f aca="true" t="shared" si="27" ref="AS68:AT71">C68+E68+G68+I68</f>
        <v>2</v>
      </c>
      <c r="AT68" s="307">
        <f t="shared" si="27"/>
        <v>41</v>
      </c>
      <c r="AU68" s="253">
        <f t="shared" si="5"/>
        <v>15.75</v>
      </c>
      <c r="AV68" s="254">
        <f t="shared" si="6"/>
        <v>47.25</v>
      </c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</row>
    <row r="69" spans="1:70" s="1" customFormat="1" ht="12.75" customHeight="1">
      <c r="A69" s="3">
        <v>2</v>
      </c>
      <c r="B69" s="239" t="s">
        <v>111</v>
      </c>
      <c r="C69" s="304">
        <v>1</v>
      </c>
      <c r="D69" s="304">
        <v>15</v>
      </c>
      <c r="E69" s="301"/>
      <c r="F69" s="301"/>
      <c r="G69" s="304"/>
      <c r="H69" s="304"/>
      <c r="I69" s="304">
        <v>1</v>
      </c>
      <c r="J69" s="304">
        <v>19</v>
      </c>
      <c r="K69" s="27">
        <v>0</v>
      </c>
      <c r="L69" s="3">
        <v>0</v>
      </c>
      <c r="M69" s="27">
        <v>1</v>
      </c>
      <c r="N69" s="3">
        <v>11</v>
      </c>
      <c r="O69" s="27">
        <v>0</v>
      </c>
      <c r="P69" s="3">
        <v>0</v>
      </c>
      <c r="Q69" s="27">
        <v>1</v>
      </c>
      <c r="R69" s="3">
        <v>18</v>
      </c>
      <c r="S69" s="190">
        <f t="shared" si="26"/>
        <v>2</v>
      </c>
      <c r="T69" s="190">
        <f t="shared" si="26"/>
        <v>29</v>
      </c>
      <c r="U69" s="27"/>
      <c r="V69" s="3"/>
      <c r="W69" s="27"/>
      <c r="X69" s="3"/>
      <c r="Y69" s="27"/>
      <c r="Z69" s="3"/>
      <c r="AA69" s="3"/>
      <c r="AB69" s="3"/>
      <c r="AC69" s="3"/>
      <c r="AD69" s="3"/>
      <c r="AE69" s="190"/>
      <c r="AF69" s="190"/>
      <c r="AG69" s="4"/>
      <c r="AH69" s="4"/>
      <c r="AI69" s="3"/>
      <c r="AJ69" s="3"/>
      <c r="AK69" s="3"/>
      <c r="AL69" s="3"/>
      <c r="AM69" s="3"/>
      <c r="AN69" s="3"/>
      <c r="AO69" s="4"/>
      <c r="AP69" s="4"/>
      <c r="AQ69" s="212">
        <f>S69+AE69</f>
        <v>2</v>
      </c>
      <c r="AR69" s="212">
        <f>T69+AF69</f>
        <v>29</v>
      </c>
      <c r="AS69" s="307">
        <f t="shared" si="27"/>
        <v>2</v>
      </c>
      <c r="AT69" s="307">
        <f t="shared" si="27"/>
        <v>34</v>
      </c>
      <c r="AU69" s="253">
        <f t="shared" si="5"/>
        <v>14.5</v>
      </c>
      <c r="AV69" s="254">
        <f t="shared" si="6"/>
        <v>21.75</v>
      </c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</row>
    <row r="70" spans="1:70" s="1" customFormat="1" ht="12.75">
      <c r="A70" s="3">
        <v>3</v>
      </c>
      <c r="B70" s="240" t="s">
        <v>112</v>
      </c>
      <c r="C70" s="304"/>
      <c r="D70" s="304"/>
      <c r="E70" s="304">
        <v>1</v>
      </c>
      <c r="F70" s="304">
        <v>18</v>
      </c>
      <c r="G70" s="304"/>
      <c r="H70" s="304"/>
      <c r="I70" s="304">
        <v>1</v>
      </c>
      <c r="J70" s="304">
        <v>18</v>
      </c>
      <c r="K70" s="27">
        <v>1</v>
      </c>
      <c r="L70" s="3">
        <v>17</v>
      </c>
      <c r="M70" s="27">
        <v>0</v>
      </c>
      <c r="N70" s="3">
        <v>0</v>
      </c>
      <c r="O70" s="27">
        <v>1</v>
      </c>
      <c r="P70" s="3">
        <v>12</v>
      </c>
      <c r="Q70" s="27">
        <v>0</v>
      </c>
      <c r="R70" s="3">
        <v>0</v>
      </c>
      <c r="S70" s="190">
        <f t="shared" si="26"/>
        <v>2</v>
      </c>
      <c r="T70" s="190">
        <f t="shared" si="26"/>
        <v>29</v>
      </c>
      <c r="U70" s="27"/>
      <c r="V70" s="3"/>
      <c r="W70" s="27"/>
      <c r="X70" s="3"/>
      <c r="Y70" s="27"/>
      <c r="Z70" s="3"/>
      <c r="AA70" s="3"/>
      <c r="AB70" s="3"/>
      <c r="AC70" s="3"/>
      <c r="AD70" s="3"/>
      <c r="AE70" s="190"/>
      <c r="AF70" s="190"/>
      <c r="AG70" s="4"/>
      <c r="AH70" s="4"/>
      <c r="AI70" s="3"/>
      <c r="AJ70" s="3"/>
      <c r="AK70" s="3"/>
      <c r="AL70" s="3"/>
      <c r="AM70" s="3"/>
      <c r="AN70" s="3"/>
      <c r="AO70" s="4"/>
      <c r="AP70" s="4"/>
      <c r="AQ70" s="212">
        <f>AE70+S70</f>
        <v>2</v>
      </c>
      <c r="AR70" s="212">
        <f>AF70+T70</f>
        <v>29</v>
      </c>
      <c r="AS70" s="307">
        <f t="shared" si="27"/>
        <v>2</v>
      </c>
      <c r="AT70" s="307">
        <f t="shared" si="27"/>
        <v>36</v>
      </c>
      <c r="AU70" s="253">
        <f t="shared" si="5"/>
        <v>14.5</v>
      </c>
      <c r="AV70" s="254">
        <f t="shared" si="6"/>
        <v>21.75</v>
      </c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</row>
    <row r="71" spans="1:70" s="1" customFormat="1" ht="13.5" thickBot="1">
      <c r="A71" s="11">
        <v>4</v>
      </c>
      <c r="B71" s="243" t="s">
        <v>113</v>
      </c>
      <c r="C71" s="305">
        <v>1</v>
      </c>
      <c r="D71" s="305">
        <v>20</v>
      </c>
      <c r="E71" s="305"/>
      <c r="F71" s="305"/>
      <c r="G71" s="304"/>
      <c r="H71" s="304"/>
      <c r="I71" s="306"/>
      <c r="J71" s="306"/>
      <c r="K71" s="77">
        <v>0</v>
      </c>
      <c r="L71" s="75">
        <v>0</v>
      </c>
      <c r="M71" s="77">
        <v>0</v>
      </c>
      <c r="N71" s="75">
        <v>0</v>
      </c>
      <c r="O71" s="77">
        <v>1</v>
      </c>
      <c r="P71" s="75">
        <v>14</v>
      </c>
      <c r="Q71" s="77">
        <v>0</v>
      </c>
      <c r="R71" s="75">
        <v>0</v>
      </c>
      <c r="S71" s="195">
        <f t="shared" si="26"/>
        <v>1</v>
      </c>
      <c r="T71" s="195">
        <f t="shared" si="26"/>
        <v>14</v>
      </c>
      <c r="U71" s="77"/>
      <c r="V71" s="75"/>
      <c r="W71" s="77"/>
      <c r="X71" s="75"/>
      <c r="Y71" s="77"/>
      <c r="Z71" s="75"/>
      <c r="AA71" s="75"/>
      <c r="AB71" s="75"/>
      <c r="AC71" s="75"/>
      <c r="AD71" s="75"/>
      <c r="AE71" s="205"/>
      <c r="AF71" s="205"/>
      <c r="AG71" s="15"/>
      <c r="AH71" s="15"/>
      <c r="AI71" s="75"/>
      <c r="AJ71" s="75"/>
      <c r="AK71" s="75"/>
      <c r="AL71" s="75"/>
      <c r="AM71" s="75"/>
      <c r="AN71" s="75"/>
      <c r="AO71" s="15"/>
      <c r="AP71" s="15"/>
      <c r="AQ71" s="215">
        <f>AE71+S71</f>
        <v>1</v>
      </c>
      <c r="AR71" s="215">
        <f>AF71+T71</f>
        <v>14</v>
      </c>
      <c r="AS71" s="307">
        <f t="shared" si="27"/>
        <v>1</v>
      </c>
      <c r="AT71" s="307">
        <f t="shared" si="27"/>
        <v>20</v>
      </c>
      <c r="AU71" s="255">
        <f t="shared" si="5"/>
        <v>14</v>
      </c>
      <c r="AV71" s="254">
        <f t="shared" si="6"/>
        <v>10.5</v>
      </c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</row>
    <row r="72" spans="1:70" s="104" customFormat="1" ht="13.5" thickBot="1">
      <c r="A72" s="82"/>
      <c r="B72" s="241" t="s">
        <v>59</v>
      </c>
      <c r="C72" s="102">
        <f aca="true" t="shared" si="28" ref="C72:H72">SUM(C68:C71)</f>
        <v>3</v>
      </c>
      <c r="D72" s="102">
        <f t="shared" si="28"/>
        <v>62</v>
      </c>
      <c r="E72" s="102">
        <f t="shared" si="28"/>
        <v>1</v>
      </c>
      <c r="F72" s="102">
        <f t="shared" si="28"/>
        <v>18</v>
      </c>
      <c r="G72" s="102">
        <f t="shared" si="28"/>
        <v>1</v>
      </c>
      <c r="H72" s="102">
        <f t="shared" si="28"/>
        <v>14</v>
      </c>
      <c r="I72" s="102">
        <f aca="true" t="shared" si="29" ref="I72:T72">SUM(I68:I71)</f>
        <v>2</v>
      </c>
      <c r="J72" s="102">
        <f t="shared" si="29"/>
        <v>37</v>
      </c>
      <c r="K72" s="102">
        <f t="shared" si="29"/>
        <v>2</v>
      </c>
      <c r="L72" s="102">
        <f t="shared" si="29"/>
        <v>35</v>
      </c>
      <c r="M72" s="102">
        <f t="shared" si="29"/>
        <v>2</v>
      </c>
      <c r="N72" s="102">
        <f t="shared" si="29"/>
        <v>25</v>
      </c>
      <c r="O72" s="102">
        <f t="shared" si="29"/>
        <v>3</v>
      </c>
      <c r="P72" s="102">
        <f t="shared" si="29"/>
        <v>41</v>
      </c>
      <c r="Q72" s="102">
        <f t="shared" si="29"/>
        <v>2</v>
      </c>
      <c r="R72" s="102">
        <f t="shared" si="29"/>
        <v>34</v>
      </c>
      <c r="S72" s="203">
        <f t="shared" si="29"/>
        <v>9</v>
      </c>
      <c r="T72" s="203">
        <f t="shared" si="29"/>
        <v>135</v>
      </c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203"/>
      <c r="AF72" s="203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221">
        <f>SUM(AQ68:AQ71)</f>
        <v>9</v>
      </c>
      <c r="AR72" s="221">
        <f>SUM(AR68:AR71)</f>
        <v>135</v>
      </c>
      <c r="AS72" s="308">
        <f>SUM(AS68:AS71)</f>
        <v>7</v>
      </c>
      <c r="AT72" s="308">
        <f>SUM(AT68:AT71)</f>
        <v>131</v>
      </c>
      <c r="AU72" s="269">
        <f t="shared" si="5"/>
        <v>15</v>
      </c>
      <c r="AV72" s="270">
        <f t="shared" si="6"/>
        <v>101.25</v>
      </c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</row>
    <row r="73" spans="1:70" s="43" customFormat="1" ht="13.5" thickBot="1">
      <c r="A73" s="47"/>
      <c r="B73" s="242" t="s">
        <v>32</v>
      </c>
      <c r="C73" s="108">
        <f>C72+C66+C63+C26</f>
        <v>3</v>
      </c>
      <c r="D73" s="108">
        <f>D72+D66+D63+D26</f>
        <v>62</v>
      </c>
      <c r="E73" s="108">
        <f aca="true" t="shared" si="30" ref="E73:AT73">E72+E66+E63+E26</f>
        <v>1</v>
      </c>
      <c r="F73" s="108">
        <f t="shared" si="30"/>
        <v>18</v>
      </c>
      <c r="G73" s="108">
        <f t="shared" si="30"/>
        <v>1</v>
      </c>
      <c r="H73" s="108">
        <f t="shared" si="30"/>
        <v>14</v>
      </c>
      <c r="I73" s="108">
        <f t="shared" si="30"/>
        <v>2</v>
      </c>
      <c r="J73" s="108">
        <f t="shared" si="30"/>
        <v>37</v>
      </c>
      <c r="K73" s="108">
        <f t="shared" si="30"/>
        <v>45</v>
      </c>
      <c r="L73" s="108">
        <f t="shared" si="30"/>
        <v>1052</v>
      </c>
      <c r="M73" s="108">
        <f t="shared" si="30"/>
        <v>52</v>
      </c>
      <c r="N73" s="108">
        <f t="shared" si="30"/>
        <v>1173</v>
      </c>
      <c r="O73" s="108">
        <f t="shared" si="30"/>
        <v>52</v>
      </c>
      <c r="P73" s="108">
        <f t="shared" si="30"/>
        <v>1165</v>
      </c>
      <c r="Q73" s="108">
        <f t="shared" si="30"/>
        <v>51</v>
      </c>
      <c r="R73" s="108">
        <f t="shared" si="30"/>
        <v>1153</v>
      </c>
      <c r="S73" s="204">
        <f t="shared" si="30"/>
        <v>200</v>
      </c>
      <c r="T73" s="204">
        <f t="shared" si="30"/>
        <v>4543</v>
      </c>
      <c r="U73" s="108">
        <f t="shared" si="30"/>
        <v>56</v>
      </c>
      <c r="V73" s="108">
        <f t="shared" si="30"/>
        <v>1225</v>
      </c>
      <c r="W73" s="108">
        <f t="shared" si="30"/>
        <v>52</v>
      </c>
      <c r="X73" s="108">
        <f t="shared" si="30"/>
        <v>1074</v>
      </c>
      <c r="Y73" s="108">
        <f t="shared" si="30"/>
        <v>57</v>
      </c>
      <c r="Z73" s="108">
        <f t="shared" si="30"/>
        <v>1180</v>
      </c>
      <c r="AA73" s="108">
        <f t="shared" si="30"/>
        <v>57</v>
      </c>
      <c r="AB73" s="108">
        <f t="shared" si="30"/>
        <v>1168</v>
      </c>
      <c r="AC73" s="108">
        <f t="shared" si="30"/>
        <v>53</v>
      </c>
      <c r="AD73" s="108">
        <f t="shared" si="30"/>
        <v>1116</v>
      </c>
      <c r="AE73" s="204">
        <f t="shared" si="30"/>
        <v>275</v>
      </c>
      <c r="AF73" s="204">
        <f t="shared" si="30"/>
        <v>5763</v>
      </c>
      <c r="AG73" s="108">
        <f t="shared" si="30"/>
        <v>0</v>
      </c>
      <c r="AH73" s="108">
        <f t="shared" si="30"/>
        <v>0</v>
      </c>
      <c r="AI73" s="108">
        <f t="shared" si="30"/>
        <v>11</v>
      </c>
      <c r="AJ73" s="108">
        <f t="shared" si="30"/>
        <v>269</v>
      </c>
      <c r="AK73" s="108">
        <f t="shared" si="30"/>
        <v>11</v>
      </c>
      <c r="AL73" s="108">
        <f t="shared" si="30"/>
        <v>250</v>
      </c>
      <c r="AM73" s="108">
        <f t="shared" si="30"/>
        <v>14</v>
      </c>
      <c r="AN73" s="108">
        <f t="shared" si="30"/>
        <v>267</v>
      </c>
      <c r="AO73" s="108">
        <f t="shared" si="30"/>
        <v>36</v>
      </c>
      <c r="AP73" s="108">
        <f t="shared" si="30"/>
        <v>786</v>
      </c>
      <c r="AQ73" s="222">
        <f t="shared" si="30"/>
        <v>511</v>
      </c>
      <c r="AR73" s="222">
        <f t="shared" si="30"/>
        <v>11092</v>
      </c>
      <c r="AS73" s="308">
        <f t="shared" si="30"/>
        <v>7</v>
      </c>
      <c r="AT73" s="308">
        <f t="shared" si="30"/>
        <v>131</v>
      </c>
      <c r="AU73" s="269">
        <f t="shared" si="5"/>
        <v>21.70645792563601</v>
      </c>
      <c r="AV73" s="265">
        <f>(T73*0.75)+(AF73*1)+(AP73*1.22)</f>
        <v>10129.17</v>
      </c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</row>
    <row r="74" spans="1:70" ht="23.25" thickBot="1">
      <c r="A74" s="244"/>
      <c r="B74" s="250" t="s">
        <v>114</v>
      </c>
      <c r="C74" s="250"/>
      <c r="D74" s="250"/>
      <c r="E74" s="245"/>
      <c r="F74" s="245"/>
      <c r="G74" s="245"/>
      <c r="H74" s="245"/>
      <c r="I74" s="245"/>
      <c r="J74" s="245"/>
      <c r="K74" s="246"/>
      <c r="L74" s="246"/>
      <c r="M74" s="246">
        <v>1</v>
      </c>
      <c r="N74" s="246">
        <v>6</v>
      </c>
      <c r="O74" s="246"/>
      <c r="P74" s="246"/>
      <c r="Q74" s="246">
        <v>1</v>
      </c>
      <c r="R74" s="245">
        <v>9</v>
      </c>
      <c r="S74" s="300">
        <f>K74+M74+O74+Q74</f>
        <v>2</v>
      </c>
      <c r="T74" s="300">
        <f>L74+N74+P74+R74</f>
        <v>15</v>
      </c>
      <c r="U74" s="245">
        <v>1</v>
      </c>
      <c r="V74" s="245">
        <v>6</v>
      </c>
      <c r="W74" s="245"/>
      <c r="X74" s="245"/>
      <c r="Y74" s="245">
        <v>1</v>
      </c>
      <c r="Z74" s="245">
        <v>5</v>
      </c>
      <c r="AA74" s="245">
        <v>1</v>
      </c>
      <c r="AB74" s="245">
        <v>6</v>
      </c>
      <c r="AC74" s="245"/>
      <c r="AD74" s="245"/>
      <c r="AE74" s="300">
        <f>U74+W74+Y74+AA74+AC74</f>
        <v>3</v>
      </c>
      <c r="AF74" s="300">
        <f>V74+X74+Z74+AB74+AD74</f>
        <v>17</v>
      </c>
      <c r="AG74" s="247"/>
      <c r="AH74" s="247"/>
      <c r="AI74" s="245"/>
      <c r="AJ74" s="245"/>
      <c r="AK74" s="245"/>
      <c r="AL74" s="245"/>
      <c r="AM74" s="245"/>
      <c r="AN74" s="245"/>
      <c r="AO74" s="245"/>
      <c r="AP74" s="245"/>
      <c r="AQ74" s="220">
        <f>AE74+S74</f>
        <v>5</v>
      </c>
      <c r="AR74" s="220">
        <f>AF74+T74</f>
        <v>32</v>
      </c>
      <c r="AS74" s="245"/>
      <c r="AT74" s="245"/>
      <c r="AU74" s="248"/>
      <c r="AV74" s="249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0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31"/>
      <c r="L75" s="18"/>
      <c r="M75" s="31"/>
      <c r="N75" s="18"/>
      <c r="O75" s="31"/>
      <c r="P75" s="18"/>
      <c r="Q75" s="31"/>
      <c r="R75" s="18"/>
      <c r="S75" s="24"/>
      <c r="T75" s="24"/>
      <c r="U75" s="31"/>
      <c r="V75" s="18"/>
      <c r="W75" s="31"/>
      <c r="X75" s="18"/>
      <c r="Y75" s="31"/>
      <c r="Z75" s="18"/>
      <c r="AA75" s="18"/>
      <c r="AB75" s="18"/>
      <c r="AC75" s="18"/>
      <c r="AD75" s="18"/>
      <c r="AE75" s="24"/>
      <c r="AF75" s="24"/>
      <c r="AG75" s="24"/>
      <c r="AH75" s="24"/>
      <c r="AI75" s="18"/>
      <c r="AJ75" s="18"/>
      <c r="AK75" s="18"/>
      <c r="AL75" s="18"/>
      <c r="AM75" s="18"/>
      <c r="AN75" s="18"/>
      <c r="AO75" s="18"/>
      <c r="AP75" s="322"/>
      <c r="AQ75" s="322"/>
      <c r="AR75" s="322"/>
      <c r="AS75" s="18"/>
      <c r="AT75" s="18"/>
      <c r="AU75" s="96"/>
      <c r="AV75" s="119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</row>
    <row r="76" spans="1:70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31"/>
      <c r="L76" s="18"/>
      <c r="M76" s="31"/>
      <c r="N76" s="18"/>
      <c r="O76" s="31"/>
      <c r="P76" s="18"/>
      <c r="Q76" s="31"/>
      <c r="R76" s="18"/>
      <c r="S76" s="24"/>
      <c r="T76" s="24"/>
      <c r="U76" s="31"/>
      <c r="V76" s="18"/>
      <c r="W76" s="31"/>
      <c r="X76" s="18"/>
      <c r="Y76" s="31"/>
      <c r="Z76" s="18"/>
      <c r="AA76" s="18"/>
      <c r="AB76" s="18"/>
      <c r="AC76" s="18"/>
      <c r="AD76" s="18"/>
      <c r="AE76" s="24"/>
      <c r="AF76" s="24"/>
      <c r="AG76" s="24"/>
      <c r="AH76" s="24"/>
      <c r="AI76" s="18"/>
      <c r="AJ76" s="18"/>
      <c r="AK76" s="18"/>
      <c r="AL76" s="18"/>
      <c r="AM76" s="18"/>
      <c r="AN76" s="18"/>
      <c r="AO76" s="18"/>
      <c r="AP76" s="18"/>
      <c r="AQ76" s="24"/>
      <c r="AR76" s="24"/>
      <c r="AS76" s="18"/>
      <c r="AT76" s="18"/>
      <c r="AU76" s="96"/>
      <c r="AV76" s="119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</row>
    <row r="77" spans="1:70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31"/>
      <c r="L77" s="18"/>
      <c r="M77" s="31"/>
      <c r="N77" s="18"/>
      <c r="O77" s="31"/>
      <c r="P77" s="18"/>
      <c r="Q77" s="31"/>
      <c r="R77" s="18"/>
      <c r="S77" s="24"/>
      <c r="T77" s="24"/>
      <c r="U77" s="31"/>
      <c r="V77" s="18"/>
      <c r="W77" s="31"/>
      <c r="X77" s="18"/>
      <c r="Y77" s="31"/>
      <c r="Z77" s="18"/>
      <c r="AA77" s="18"/>
      <c r="AB77" s="18"/>
      <c r="AC77" s="18"/>
      <c r="AD77" s="18"/>
      <c r="AE77" s="24"/>
      <c r="AF77" s="24"/>
      <c r="AG77" s="24"/>
      <c r="AH77" s="24"/>
      <c r="AI77" s="18"/>
      <c r="AJ77" s="18"/>
      <c r="AK77" s="18"/>
      <c r="AL77" s="18"/>
      <c r="AM77" s="18"/>
      <c r="AN77" s="18"/>
      <c r="AO77" s="18"/>
      <c r="AP77" s="18"/>
      <c r="AQ77" s="24"/>
      <c r="AR77" s="24"/>
      <c r="AS77" s="18"/>
      <c r="AT77" s="18"/>
      <c r="AU77" s="96"/>
      <c r="AV77" s="119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</row>
    <row r="78" spans="1:70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31"/>
      <c r="L78" s="18"/>
      <c r="M78" s="31"/>
      <c r="N78" s="18"/>
      <c r="O78" s="31"/>
      <c r="P78" s="18"/>
      <c r="Q78" s="31"/>
      <c r="R78" s="18"/>
      <c r="S78" s="24"/>
      <c r="T78" s="24"/>
      <c r="U78" s="31"/>
      <c r="V78" s="18"/>
      <c r="W78" s="31"/>
      <c r="X78" s="18"/>
      <c r="Y78" s="31"/>
      <c r="Z78" s="18"/>
      <c r="AA78" s="18"/>
      <c r="AB78" s="18"/>
      <c r="AC78" s="18"/>
      <c r="AD78" s="18"/>
      <c r="AE78" s="24"/>
      <c r="AF78" s="24"/>
      <c r="AG78" s="24"/>
      <c r="AH78" s="24"/>
      <c r="AI78" s="18"/>
      <c r="AJ78" s="18"/>
      <c r="AK78" s="18"/>
      <c r="AL78" s="18"/>
      <c r="AM78" s="18"/>
      <c r="AN78" s="18"/>
      <c r="AO78" s="18"/>
      <c r="AP78" s="18"/>
      <c r="AQ78" s="24"/>
      <c r="AR78" s="24"/>
      <c r="AS78" s="18"/>
      <c r="AT78" s="18"/>
      <c r="AU78" s="96"/>
      <c r="AV78" s="119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1:70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1"/>
      <c r="L79" s="18"/>
      <c r="M79" s="31"/>
      <c r="N79" s="18"/>
      <c r="O79" s="31"/>
      <c r="P79" s="18"/>
      <c r="Q79" s="31"/>
      <c r="R79" s="18"/>
      <c r="S79" s="24"/>
      <c r="T79" s="24"/>
      <c r="U79" s="31"/>
      <c r="V79" s="18"/>
      <c r="W79" s="31"/>
      <c r="X79" s="18"/>
      <c r="Y79" s="31"/>
      <c r="Z79" s="18"/>
      <c r="AA79" s="18"/>
      <c r="AB79" s="18"/>
      <c r="AC79" s="18"/>
      <c r="AD79" s="18"/>
      <c r="AE79" s="24"/>
      <c r="AF79" s="24"/>
      <c r="AG79" s="24"/>
      <c r="AH79" s="24"/>
      <c r="AI79" s="18"/>
      <c r="AJ79" s="18"/>
      <c r="AK79" s="18"/>
      <c r="AL79" s="18"/>
      <c r="AM79" s="18"/>
      <c r="AN79" s="18"/>
      <c r="AO79" s="18"/>
      <c r="AP79" s="18"/>
      <c r="AQ79" s="24"/>
      <c r="AR79" s="24"/>
      <c r="AS79" s="18"/>
      <c r="AT79" s="18"/>
      <c r="AU79" s="96"/>
      <c r="AV79" s="119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</row>
    <row r="80" spans="1:70" ht="12.75">
      <c r="A80" s="99" t="s">
        <v>154</v>
      </c>
      <c r="AS80" s="18"/>
      <c r="AT80" s="18"/>
      <c r="AU80" s="96"/>
      <c r="AV80" s="119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</row>
    <row r="81" spans="45:70" ht="12.75">
      <c r="AS81" s="18"/>
      <c r="AT81" s="18"/>
      <c r="AU81" s="96"/>
      <c r="AV81" s="119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</row>
    <row r="82" spans="45:70" ht="12.75">
      <c r="AS82" s="18"/>
      <c r="AT82" s="18"/>
      <c r="AU82" s="96"/>
      <c r="AV82" s="119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</row>
    <row r="83" spans="2:70" ht="12.75">
      <c r="B83" s="2"/>
      <c r="C83" s="2"/>
      <c r="D83" s="2"/>
      <c r="AS83" s="18"/>
      <c r="AT83" s="18"/>
      <c r="AU83" s="96"/>
      <c r="AV83" s="119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</row>
    <row r="84" spans="45:70" ht="12.75">
      <c r="AS84" s="18"/>
      <c r="AT84" s="18"/>
      <c r="AU84" s="96"/>
      <c r="AV84" s="119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</row>
    <row r="85" spans="45:70" ht="12.75">
      <c r="AS85" s="18"/>
      <c r="AT85" s="18"/>
      <c r="AU85" s="96"/>
      <c r="AV85" s="119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</row>
    <row r="86" spans="45:70" ht="12.75">
      <c r="AS86" s="18"/>
      <c r="AT86" s="18"/>
      <c r="AU86" s="96"/>
      <c r="AV86" s="119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45:70" ht="12.75">
      <c r="AS87" s="18"/>
      <c r="AT87" s="18"/>
      <c r="AU87" s="96"/>
      <c r="AV87" s="119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</row>
    <row r="88" spans="45:70" ht="12.75">
      <c r="AS88" s="18"/>
      <c r="AT88" s="18"/>
      <c r="AU88" s="96"/>
      <c r="AV88" s="119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</row>
    <row r="89" spans="45:70" ht="12.75">
      <c r="AS89" s="18"/>
      <c r="AT89" s="18"/>
      <c r="AU89" s="96"/>
      <c r="AV89" s="119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</row>
    <row r="90" spans="45:70" ht="12.75">
      <c r="AS90" s="18"/>
      <c r="AT90" s="18"/>
      <c r="AU90" s="96"/>
      <c r="AV90" s="119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</row>
    <row r="91" spans="45:70" ht="12.75">
      <c r="AS91" s="18"/>
      <c r="AT91" s="18"/>
      <c r="AU91" s="96"/>
      <c r="AV91" s="119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</row>
    <row r="92" spans="45:70" ht="12.75">
      <c r="AS92" s="18"/>
      <c r="AT92" s="18"/>
      <c r="AU92" s="96"/>
      <c r="AV92" s="119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</row>
    <row r="93" spans="45:70" ht="12.75">
      <c r="AS93" s="18"/>
      <c r="AT93" s="18"/>
      <c r="AU93" s="96"/>
      <c r="AV93" s="119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</row>
    <row r="94" spans="45:70" ht="12.75">
      <c r="AS94" s="18"/>
      <c r="AT94" s="18"/>
      <c r="AU94" s="96"/>
      <c r="AV94" s="119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</row>
    <row r="95" spans="45:70" ht="12.75">
      <c r="AS95" s="18"/>
      <c r="AT95" s="18"/>
      <c r="AU95" s="96"/>
      <c r="AV95" s="119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</row>
    <row r="96" spans="45:70" ht="12.75">
      <c r="AS96" s="18"/>
      <c r="AT96" s="18"/>
      <c r="AU96" s="96"/>
      <c r="AV96" s="119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</row>
    <row r="97" spans="45:70" ht="12.75">
      <c r="AS97" s="18"/>
      <c r="AT97" s="18"/>
      <c r="AU97" s="96"/>
      <c r="AV97" s="119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</row>
    <row r="98" spans="45:70" ht="12.75">
      <c r="AS98" s="18"/>
      <c r="AT98" s="18"/>
      <c r="AU98" s="96"/>
      <c r="AV98" s="119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</row>
    <row r="99" spans="45:70" ht="12.75">
      <c r="AS99" s="18"/>
      <c r="AT99" s="18"/>
      <c r="AU99" s="96"/>
      <c r="AV99" s="119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</row>
    <row r="100" spans="45:70" ht="12.75">
      <c r="AS100" s="18"/>
      <c r="AT100" s="18"/>
      <c r="AU100" s="96"/>
      <c r="AV100" s="119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</row>
    <row r="101" spans="45:70" ht="12.75">
      <c r="AS101" s="18"/>
      <c r="AT101" s="18"/>
      <c r="AU101" s="96"/>
      <c r="AV101" s="119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</row>
    <row r="102" spans="45:70" ht="12.75">
      <c r="AS102" s="18"/>
      <c r="AT102" s="18"/>
      <c r="AU102" s="96"/>
      <c r="AV102" s="119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</row>
  </sheetData>
  <sheetProtection/>
  <mergeCells count="10">
    <mergeCell ref="C7:D7"/>
    <mergeCell ref="AU7:AU8"/>
    <mergeCell ref="AV7:AV8"/>
    <mergeCell ref="AP75:AR75"/>
    <mergeCell ref="T4:AB4"/>
    <mergeCell ref="T5:AC5"/>
    <mergeCell ref="E7:F7"/>
    <mergeCell ref="G7:H7"/>
    <mergeCell ref="I7:J7"/>
    <mergeCell ref="AS7:AT7"/>
  </mergeCells>
  <printOptions/>
  <pageMargins left="0.1968503937007874" right="0.1968503937007874" top="0.4724409448818898" bottom="0.1968503937007874" header="0.4330708661417323" footer="0.1574803149606299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04"/>
  <sheetViews>
    <sheetView zoomScale="112" zoomScaleNormal="112" zoomScalePageLayoutView="0" workbookViewId="0" topLeftCell="A7">
      <pane xSplit="2" ySplit="2" topLeftCell="K45" activePane="bottomRight" state="frozen"/>
      <selection pane="topLeft" activeCell="A7" sqref="A7"/>
      <selection pane="topRight" activeCell="C1" sqref="C1"/>
      <selection pane="bottomLeft" activeCell="A8" sqref="A8"/>
      <selection pane="bottomRight" activeCell="AH19" sqref="AG19:AH20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customWidth="1"/>
    <col min="4" max="4" width="3.25390625" style="0" customWidth="1"/>
    <col min="5" max="5" width="2.75390625" style="0" customWidth="1"/>
    <col min="6" max="6" width="3.625" style="0" customWidth="1"/>
    <col min="7" max="7" width="2.75390625" style="0" customWidth="1"/>
    <col min="8" max="8" width="3.25390625" style="0" customWidth="1"/>
    <col min="9" max="9" width="3.00390625" style="26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5.003906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753906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6.875" style="2" customWidth="1"/>
    <col min="43" max="43" width="2.375" style="0" customWidth="1"/>
    <col min="44" max="44" width="3.75390625" style="0" customWidth="1"/>
    <col min="45" max="45" width="3.125" style="91" customWidth="1"/>
    <col min="46" max="46" width="6.125" style="112" customWidth="1"/>
  </cols>
  <sheetData>
    <row r="1" spans="2:44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</row>
    <row r="2" spans="2:44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</row>
    <row r="3" spans="2:44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</row>
    <row r="4" spans="1:44" ht="12.75">
      <c r="A4" s="18"/>
      <c r="B4" s="25"/>
      <c r="C4" s="25"/>
      <c r="D4" s="25"/>
      <c r="E4" s="25"/>
      <c r="F4" s="25"/>
      <c r="G4" s="25"/>
      <c r="H4" s="18"/>
      <c r="I4" s="41"/>
      <c r="J4" s="18"/>
      <c r="K4" s="31"/>
      <c r="L4" s="18"/>
      <c r="M4" s="31"/>
      <c r="N4" s="18"/>
      <c r="O4" s="31"/>
      <c r="P4" s="18"/>
      <c r="Q4" s="24"/>
      <c r="R4" s="331" t="s">
        <v>77</v>
      </c>
      <c r="S4" s="331"/>
      <c r="T4" s="331"/>
      <c r="U4" s="331"/>
      <c r="V4" s="331"/>
      <c r="W4" s="331"/>
      <c r="X4" s="331"/>
      <c r="Y4" s="331"/>
      <c r="Z4" s="331"/>
      <c r="AA4" s="25"/>
      <c r="AB4" s="25"/>
      <c r="AC4" s="25"/>
      <c r="AD4" s="38"/>
      <c r="AE4" s="38"/>
      <c r="AF4" s="38"/>
      <c r="AG4" s="18"/>
      <c r="AH4" s="18"/>
      <c r="AI4" s="18"/>
      <c r="AJ4" s="25"/>
      <c r="AK4" s="25"/>
      <c r="AL4" s="25"/>
      <c r="AM4" s="25"/>
      <c r="AN4" s="25"/>
      <c r="AO4" s="38"/>
      <c r="AP4" s="38"/>
      <c r="AQ4" s="9"/>
      <c r="AR4" s="9"/>
    </row>
    <row r="5" spans="1:43" ht="12.75">
      <c r="A5" s="18"/>
      <c r="B5" s="18"/>
      <c r="C5" s="18"/>
      <c r="D5" s="18"/>
      <c r="E5" s="18"/>
      <c r="F5" s="18"/>
      <c r="G5" s="18"/>
      <c r="H5" s="18"/>
      <c r="I5" s="41"/>
      <c r="J5" s="18"/>
      <c r="K5" s="31"/>
      <c r="L5" s="18"/>
      <c r="M5" s="31"/>
      <c r="N5" s="18"/>
      <c r="O5" s="31"/>
      <c r="P5" s="18"/>
      <c r="Q5" s="24"/>
      <c r="R5" s="331" t="s">
        <v>105</v>
      </c>
      <c r="S5" s="331"/>
      <c r="T5" s="331"/>
      <c r="U5" s="331"/>
      <c r="V5" s="331"/>
      <c r="W5" s="331"/>
      <c r="X5" s="331"/>
      <c r="Y5" s="331"/>
      <c r="Z5" s="331"/>
      <c r="AA5" s="331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</row>
    <row r="6" spans="1:43" ht="12.75">
      <c r="A6" s="18"/>
      <c r="B6" s="18"/>
      <c r="C6" s="18"/>
      <c r="D6" s="18"/>
      <c r="E6" s="18"/>
      <c r="F6" s="18"/>
      <c r="G6" s="18"/>
      <c r="H6" s="18"/>
      <c r="I6" s="31"/>
      <c r="J6" s="18"/>
      <c r="K6" s="31"/>
      <c r="L6" s="18"/>
      <c r="M6" s="31"/>
      <c r="N6" s="18"/>
      <c r="O6" s="31"/>
      <c r="P6" s="18"/>
      <c r="Q6" s="24"/>
      <c r="R6" s="38"/>
      <c r="S6" s="39"/>
      <c r="T6" s="25"/>
      <c r="U6" s="32"/>
      <c r="V6" s="25"/>
      <c r="W6" s="32"/>
      <c r="X6" s="25"/>
      <c r="Y6" s="25"/>
      <c r="Z6" s="25"/>
      <c r="AA6" s="25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</row>
    <row r="7" spans="1:68" s="1" customFormat="1" ht="12.75">
      <c r="A7" s="3" t="s">
        <v>0</v>
      </c>
      <c r="B7" s="20"/>
      <c r="C7" s="332" t="s">
        <v>64</v>
      </c>
      <c r="D7" s="333"/>
      <c r="E7" s="332" t="s">
        <v>65</v>
      </c>
      <c r="F7" s="333"/>
      <c r="G7" s="334" t="s">
        <v>48</v>
      </c>
      <c r="H7" s="335"/>
      <c r="I7" s="27" t="s">
        <v>3</v>
      </c>
      <c r="J7" s="3"/>
      <c r="K7" s="27" t="s">
        <v>4</v>
      </c>
      <c r="L7" s="3"/>
      <c r="M7" s="27" t="s">
        <v>6</v>
      </c>
      <c r="N7" s="3"/>
      <c r="O7" s="27" t="s">
        <v>5</v>
      </c>
      <c r="P7" s="3"/>
      <c r="Q7" s="190" t="s">
        <v>7</v>
      </c>
      <c r="R7" s="190"/>
      <c r="S7" s="27" t="s">
        <v>33</v>
      </c>
      <c r="T7" s="3"/>
      <c r="U7" s="27" t="s">
        <v>39</v>
      </c>
      <c r="V7" s="3"/>
      <c r="W7" s="27" t="s">
        <v>40</v>
      </c>
      <c r="X7" s="3"/>
      <c r="Y7" s="3" t="s">
        <v>34</v>
      </c>
      <c r="Z7" s="3"/>
      <c r="AA7" s="3" t="s">
        <v>35</v>
      </c>
      <c r="AB7" s="3"/>
      <c r="AC7" s="190" t="s">
        <v>36</v>
      </c>
      <c r="AD7" s="190"/>
      <c r="AE7" s="72" t="s">
        <v>55</v>
      </c>
      <c r="AF7" s="73"/>
      <c r="AG7" s="3" t="s">
        <v>43</v>
      </c>
      <c r="AH7" s="3"/>
      <c r="AI7" s="3" t="s">
        <v>42</v>
      </c>
      <c r="AJ7" s="3"/>
      <c r="AK7" s="8" t="s">
        <v>41</v>
      </c>
      <c r="AL7" s="8"/>
      <c r="AM7" s="184" t="s">
        <v>37</v>
      </c>
      <c r="AN7" s="184"/>
      <c r="AO7" s="212" t="s">
        <v>38</v>
      </c>
      <c r="AP7" s="212"/>
      <c r="AQ7" s="326" t="s">
        <v>69</v>
      </c>
      <c r="AR7" s="327"/>
      <c r="AS7" s="328" t="s">
        <v>84</v>
      </c>
      <c r="AT7" s="329" t="s">
        <v>100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s="1" customFormat="1" ht="48.75" customHeight="1">
      <c r="A8" s="3"/>
      <c r="B8" s="3"/>
      <c r="C8" s="62" t="s">
        <v>50</v>
      </c>
      <c r="D8" s="62" t="s">
        <v>49</v>
      </c>
      <c r="E8" s="62" t="s">
        <v>50</v>
      </c>
      <c r="F8" s="62" t="s">
        <v>49</v>
      </c>
      <c r="G8" s="62" t="s">
        <v>50</v>
      </c>
      <c r="H8" s="62" t="s">
        <v>49</v>
      </c>
      <c r="I8" s="7" t="s">
        <v>1</v>
      </c>
      <c r="J8" s="5" t="s">
        <v>2</v>
      </c>
      <c r="K8" s="7" t="s">
        <v>1</v>
      </c>
      <c r="L8" s="5" t="s">
        <v>2</v>
      </c>
      <c r="M8" s="7" t="s">
        <v>1</v>
      </c>
      <c r="N8" s="5" t="s">
        <v>2</v>
      </c>
      <c r="O8" s="7" t="s">
        <v>1</v>
      </c>
      <c r="P8" s="5" t="s">
        <v>2</v>
      </c>
      <c r="Q8" s="191" t="s">
        <v>1</v>
      </c>
      <c r="R8" s="191" t="s">
        <v>2</v>
      </c>
      <c r="S8" s="7" t="s">
        <v>1</v>
      </c>
      <c r="T8" s="5" t="s">
        <v>2</v>
      </c>
      <c r="U8" s="7" t="s">
        <v>1</v>
      </c>
      <c r="V8" s="5" t="s">
        <v>2</v>
      </c>
      <c r="W8" s="7" t="s">
        <v>1</v>
      </c>
      <c r="X8" s="5" t="s">
        <v>2</v>
      </c>
      <c r="Y8" s="5" t="s">
        <v>1</v>
      </c>
      <c r="Z8" s="5" t="s">
        <v>2</v>
      </c>
      <c r="AA8" s="5" t="s">
        <v>1</v>
      </c>
      <c r="AB8" s="5" t="s">
        <v>2</v>
      </c>
      <c r="AC8" s="191" t="s">
        <v>1</v>
      </c>
      <c r="AD8" s="191" t="s">
        <v>2</v>
      </c>
      <c r="AE8" s="62" t="s">
        <v>1</v>
      </c>
      <c r="AF8" s="62" t="s">
        <v>2</v>
      </c>
      <c r="AG8" s="5" t="s">
        <v>1</v>
      </c>
      <c r="AH8" s="5" t="s">
        <v>2</v>
      </c>
      <c r="AI8" s="5" t="s">
        <v>1</v>
      </c>
      <c r="AJ8" s="5" t="s">
        <v>2</v>
      </c>
      <c r="AK8" s="5" t="s">
        <v>1</v>
      </c>
      <c r="AL8" s="5" t="s">
        <v>2</v>
      </c>
      <c r="AM8" s="206" t="s">
        <v>1</v>
      </c>
      <c r="AN8" s="206" t="s">
        <v>2</v>
      </c>
      <c r="AO8" s="213" t="s">
        <v>1</v>
      </c>
      <c r="AP8" s="213" t="s">
        <v>2</v>
      </c>
      <c r="AQ8" s="53" t="s">
        <v>67</v>
      </c>
      <c r="AR8" s="84" t="s">
        <v>68</v>
      </c>
      <c r="AS8" s="328"/>
      <c r="AT8" s="330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52" customFormat="1" ht="12" customHeight="1">
      <c r="A9" s="48">
        <v>1</v>
      </c>
      <c r="B9" s="48">
        <v>2</v>
      </c>
      <c r="C9" s="63">
        <v>3</v>
      </c>
      <c r="D9" s="63">
        <v>4</v>
      </c>
      <c r="E9" s="64">
        <v>5</v>
      </c>
      <c r="F9" s="63">
        <v>6</v>
      </c>
      <c r="G9" s="64">
        <v>7</v>
      </c>
      <c r="H9" s="63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192">
        <v>17</v>
      </c>
      <c r="R9" s="192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49">
        <v>26</v>
      </c>
      <c r="AA9" s="49">
        <v>27</v>
      </c>
      <c r="AB9" s="48">
        <v>28</v>
      </c>
      <c r="AC9" s="192">
        <v>29</v>
      </c>
      <c r="AD9" s="192">
        <v>30</v>
      </c>
      <c r="AE9" s="63">
        <v>31</v>
      </c>
      <c r="AF9" s="63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  <c r="AM9" s="192">
        <v>39</v>
      </c>
      <c r="AN9" s="192">
        <v>40</v>
      </c>
      <c r="AO9" s="214">
        <v>41</v>
      </c>
      <c r="AP9" s="214">
        <v>42</v>
      </c>
      <c r="AR9" s="50"/>
      <c r="AS9" s="92"/>
      <c r="AT9" s="113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s="1" customFormat="1" ht="13.5" customHeight="1">
      <c r="A10" s="3"/>
      <c r="B10" s="3"/>
      <c r="C10" s="65"/>
      <c r="D10" s="65"/>
      <c r="E10" s="65"/>
      <c r="F10" s="65"/>
      <c r="G10" s="65"/>
      <c r="H10" s="65"/>
      <c r="I10" s="7"/>
      <c r="J10" s="5"/>
      <c r="K10" s="7"/>
      <c r="L10" s="5"/>
      <c r="M10" s="7"/>
      <c r="N10" s="5"/>
      <c r="O10" s="7"/>
      <c r="P10" s="23"/>
      <c r="Q10" s="208" t="s">
        <v>44</v>
      </c>
      <c r="R10" s="209"/>
      <c r="S10" s="207"/>
      <c r="T10" s="210"/>
      <c r="U10" s="37"/>
      <c r="V10" s="10"/>
      <c r="W10" s="7"/>
      <c r="X10" s="5"/>
      <c r="Y10" s="5"/>
      <c r="Z10" s="5"/>
      <c r="AA10" s="5"/>
      <c r="AB10" s="5"/>
      <c r="AC10" s="191"/>
      <c r="AD10" s="191"/>
      <c r="AE10" s="6"/>
      <c r="AF10" s="6"/>
      <c r="AG10" s="5"/>
      <c r="AH10" s="5"/>
      <c r="AI10" s="5"/>
      <c r="AJ10" s="5"/>
      <c r="AK10" s="5"/>
      <c r="AL10" s="5"/>
      <c r="AM10" s="206"/>
      <c r="AN10" s="206"/>
      <c r="AO10" s="213"/>
      <c r="AP10" s="213"/>
      <c r="AR10" s="16"/>
      <c r="AS10" s="92"/>
      <c r="AT10" s="113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</row>
    <row r="11" spans="1:68" s="1" customFormat="1" ht="12.75">
      <c r="A11" s="3">
        <v>1</v>
      </c>
      <c r="B11" s="3" t="s">
        <v>8</v>
      </c>
      <c r="C11" s="65"/>
      <c r="D11" s="65"/>
      <c r="E11" s="65"/>
      <c r="F11" s="65"/>
      <c r="G11" s="65"/>
      <c r="H11" s="65"/>
      <c r="I11" s="27">
        <v>3</v>
      </c>
      <c r="J11" s="3">
        <v>75</v>
      </c>
      <c r="K11" s="27">
        <v>4</v>
      </c>
      <c r="L11" s="3">
        <v>106</v>
      </c>
      <c r="M11" s="27">
        <v>3</v>
      </c>
      <c r="N11" s="3">
        <v>75</v>
      </c>
      <c r="O11" s="27">
        <v>3</v>
      </c>
      <c r="P11" s="20">
        <v>85</v>
      </c>
      <c r="Q11" s="193">
        <f>I11+K11+M11+O11</f>
        <v>13</v>
      </c>
      <c r="R11" s="190">
        <f>J11+L11+N11+P11</f>
        <v>341</v>
      </c>
      <c r="S11" s="35">
        <v>4</v>
      </c>
      <c r="T11" s="3">
        <v>100</v>
      </c>
      <c r="U11" s="27">
        <v>2</v>
      </c>
      <c r="V11" s="3">
        <v>57</v>
      </c>
      <c r="W11" s="27">
        <v>3</v>
      </c>
      <c r="X11" s="3">
        <v>73</v>
      </c>
      <c r="Y11" s="3">
        <v>2</v>
      </c>
      <c r="Z11" s="3">
        <v>55</v>
      </c>
      <c r="AA11" s="3">
        <v>2</v>
      </c>
      <c r="AB11" s="3">
        <v>61</v>
      </c>
      <c r="AC11" s="190">
        <f>S11+U11+W11+Y11+AA11</f>
        <v>13</v>
      </c>
      <c r="AD11" s="190">
        <f>T11+V11+X11+Z11+AB11</f>
        <v>346</v>
      </c>
      <c r="AE11" s="4"/>
      <c r="AF11" s="4"/>
      <c r="AG11" s="3">
        <v>3</v>
      </c>
      <c r="AH11" s="3">
        <v>75</v>
      </c>
      <c r="AI11" s="3">
        <v>4</v>
      </c>
      <c r="AJ11" s="3">
        <v>75</v>
      </c>
      <c r="AK11" s="3">
        <v>3</v>
      </c>
      <c r="AL11" s="3">
        <v>68</v>
      </c>
      <c r="AM11" s="190">
        <f>AG11+AI11+AK11</f>
        <v>10</v>
      </c>
      <c r="AN11" s="190">
        <f>AL11+AJ11+AH11</f>
        <v>218</v>
      </c>
      <c r="AO11" s="212">
        <f>AM11+AE11+AC11+Q11</f>
        <v>36</v>
      </c>
      <c r="AP11" s="212">
        <f>AN11+AF11+AD11+R11</f>
        <v>905</v>
      </c>
      <c r="AR11" s="16"/>
      <c r="AS11" s="92">
        <f>AP11/AO11</f>
        <v>25.13888888888889</v>
      </c>
      <c r="AT11" s="113">
        <f>(R11*0.75)+(AD11*1)+(AN11*1.22)</f>
        <v>867.71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" customFormat="1" ht="12.75">
      <c r="A12" s="3">
        <v>2</v>
      </c>
      <c r="B12" s="3" t="s">
        <v>9</v>
      </c>
      <c r="C12" s="65"/>
      <c r="D12" s="65"/>
      <c r="E12" s="65"/>
      <c r="F12" s="65"/>
      <c r="G12" s="65"/>
      <c r="H12" s="65"/>
      <c r="I12" s="27">
        <v>2</v>
      </c>
      <c r="J12" s="3">
        <v>60</v>
      </c>
      <c r="K12" s="27">
        <v>2</v>
      </c>
      <c r="L12" s="3">
        <v>69</v>
      </c>
      <c r="M12" s="27">
        <v>2</v>
      </c>
      <c r="N12" s="3">
        <v>56</v>
      </c>
      <c r="O12" s="27">
        <v>3</v>
      </c>
      <c r="P12" s="20">
        <v>72</v>
      </c>
      <c r="Q12" s="193">
        <f aca="true" t="shared" si="0" ref="Q12:R27">I12+K12+M12+O12</f>
        <v>9</v>
      </c>
      <c r="R12" s="190">
        <f t="shared" si="0"/>
        <v>257</v>
      </c>
      <c r="S12" s="35">
        <v>2</v>
      </c>
      <c r="T12" s="3">
        <v>54</v>
      </c>
      <c r="U12" s="27">
        <v>2</v>
      </c>
      <c r="V12" s="3">
        <v>53</v>
      </c>
      <c r="W12" s="27">
        <v>2</v>
      </c>
      <c r="X12" s="3">
        <v>58</v>
      </c>
      <c r="Y12" s="3">
        <v>2</v>
      </c>
      <c r="Z12" s="3">
        <v>47</v>
      </c>
      <c r="AA12" s="3">
        <v>2</v>
      </c>
      <c r="AB12" s="3">
        <v>55</v>
      </c>
      <c r="AC12" s="190">
        <f aca="true" t="shared" si="1" ref="AC12:AD27">S12+U12+W12+Y12+AA12</f>
        <v>10</v>
      </c>
      <c r="AD12" s="190">
        <f t="shared" si="1"/>
        <v>267</v>
      </c>
      <c r="AE12" s="4"/>
      <c r="AF12" s="4"/>
      <c r="AG12" s="3">
        <v>3</v>
      </c>
      <c r="AH12" s="3">
        <v>75</v>
      </c>
      <c r="AI12" s="3">
        <v>3</v>
      </c>
      <c r="AJ12" s="3">
        <v>93</v>
      </c>
      <c r="AK12" s="3">
        <v>2</v>
      </c>
      <c r="AL12" s="3">
        <v>49</v>
      </c>
      <c r="AM12" s="190">
        <f aca="true" t="shared" si="2" ref="AM12:AM27">AG12+AI12+AK12</f>
        <v>8</v>
      </c>
      <c r="AN12" s="190">
        <f aca="true" t="shared" si="3" ref="AN12:AN27">AL12+AJ12+AH12</f>
        <v>217</v>
      </c>
      <c r="AO12" s="212">
        <f aca="true" t="shared" si="4" ref="AO12:AP27">AM12+AE12+AC12+Q12</f>
        <v>27</v>
      </c>
      <c r="AP12" s="212">
        <f t="shared" si="4"/>
        <v>741</v>
      </c>
      <c r="AR12" s="16"/>
      <c r="AS12" s="92">
        <f aca="true" t="shared" si="5" ref="AS12:AS74">AP12/AO12</f>
        <v>27.444444444444443</v>
      </c>
      <c r="AT12" s="113">
        <f aca="true" t="shared" si="6" ref="AT12:AT73">(R12*0.75)+(AD12*1)+(AN12*1.22)</f>
        <v>724.49</v>
      </c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" customFormat="1" ht="12.75">
      <c r="A13" s="3">
        <v>3</v>
      </c>
      <c r="B13" s="3" t="s">
        <v>107</v>
      </c>
      <c r="C13" s="65"/>
      <c r="D13" s="65"/>
      <c r="E13" s="65"/>
      <c r="F13" s="65"/>
      <c r="G13" s="65"/>
      <c r="H13" s="65"/>
      <c r="I13" s="27">
        <v>1</v>
      </c>
      <c r="J13" s="3">
        <v>12</v>
      </c>
      <c r="K13" s="27">
        <v>0</v>
      </c>
      <c r="L13" s="3">
        <v>0</v>
      </c>
      <c r="M13" s="27">
        <v>1</v>
      </c>
      <c r="N13" s="3">
        <v>13</v>
      </c>
      <c r="O13" s="27">
        <v>0</v>
      </c>
      <c r="P13" s="20">
        <v>0</v>
      </c>
      <c r="Q13" s="193">
        <f t="shared" si="0"/>
        <v>2</v>
      </c>
      <c r="R13" s="190">
        <f t="shared" si="0"/>
        <v>25</v>
      </c>
      <c r="S13" s="35">
        <v>1</v>
      </c>
      <c r="T13" s="3">
        <v>16</v>
      </c>
      <c r="U13" s="27">
        <v>0</v>
      </c>
      <c r="V13" s="3">
        <v>0</v>
      </c>
      <c r="W13" s="27">
        <v>1</v>
      </c>
      <c r="X13" s="3">
        <v>13</v>
      </c>
      <c r="Y13" s="3">
        <v>0</v>
      </c>
      <c r="Z13" s="3">
        <v>0</v>
      </c>
      <c r="AA13" s="3">
        <v>1</v>
      </c>
      <c r="AB13" s="3">
        <v>14</v>
      </c>
      <c r="AC13" s="190">
        <f t="shared" si="1"/>
        <v>3</v>
      </c>
      <c r="AD13" s="190">
        <f t="shared" si="1"/>
        <v>43</v>
      </c>
      <c r="AE13" s="4"/>
      <c r="AF13" s="4"/>
      <c r="AG13" s="3">
        <v>1</v>
      </c>
      <c r="AH13" s="3">
        <v>25</v>
      </c>
      <c r="AI13" s="3">
        <v>1</v>
      </c>
      <c r="AJ13" s="3">
        <v>9</v>
      </c>
      <c r="AK13" s="3">
        <v>0</v>
      </c>
      <c r="AL13" s="3">
        <v>0</v>
      </c>
      <c r="AM13" s="190">
        <f t="shared" si="2"/>
        <v>2</v>
      </c>
      <c r="AN13" s="190">
        <f t="shared" si="3"/>
        <v>34</v>
      </c>
      <c r="AO13" s="212">
        <f t="shared" si="4"/>
        <v>7</v>
      </c>
      <c r="AP13" s="212">
        <f t="shared" si="4"/>
        <v>102</v>
      </c>
      <c r="AR13" s="16"/>
      <c r="AS13" s="92">
        <f t="shared" si="5"/>
        <v>14.571428571428571</v>
      </c>
      <c r="AT13" s="113">
        <f t="shared" si="6"/>
        <v>103.22999999999999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" customFormat="1" ht="12.75">
      <c r="A14" s="3">
        <v>4</v>
      </c>
      <c r="B14" s="3" t="s">
        <v>11</v>
      </c>
      <c r="C14" s="65"/>
      <c r="D14" s="65"/>
      <c r="E14" s="65"/>
      <c r="F14" s="65"/>
      <c r="G14" s="65"/>
      <c r="H14" s="65"/>
      <c r="I14" s="27">
        <v>1</v>
      </c>
      <c r="J14" s="3">
        <v>20</v>
      </c>
      <c r="K14" s="27">
        <v>1</v>
      </c>
      <c r="L14" s="3">
        <v>26</v>
      </c>
      <c r="M14" s="27">
        <v>1</v>
      </c>
      <c r="N14" s="3">
        <v>28</v>
      </c>
      <c r="O14" s="27">
        <v>1</v>
      </c>
      <c r="P14" s="20">
        <v>25</v>
      </c>
      <c r="Q14" s="193">
        <f t="shared" si="0"/>
        <v>4</v>
      </c>
      <c r="R14" s="190">
        <f t="shared" si="0"/>
        <v>99</v>
      </c>
      <c r="S14" s="35">
        <v>2</v>
      </c>
      <c r="T14" s="3">
        <v>36</v>
      </c>
      <c r="U14" s="27">
        <v>1</v>
      </c>
      <c r="V14" s="3">
        <v>19</v>
      </c>
      <c r="W14" s="27">
        <v>2</v>
      </c>
      <c r="X14" s="3">
        <v>42</v>
      </c>
      <c r="Y14" s="3">
        <v>1</v>
      </c>
      <c r="Z14" s="3">
        <v>20</v>
      </c>
      <c r="AA14" s="3">
        <v>2</v>
      </c>
      <c r="AB14" s="3">
        <v>49</v>
      </c>
      <c r="AC14" s="190">
        <f t="shared" si="1"/>
        <v>8</v>
      </c>
      <c r="AD14" s="190">
        <f t="shared" si="1"/>
        <v>166</v>
      </c>
      <c r="AE14" s="4"/>
      <c r="AF14" s="4"/>
      <c r="AG14" s="3"/>
      <c r="AH14" s="3"/>
      <c r="AI14" s="3"/>
      <c r="AJ14" s="3"/>
      <c r="AK14" s="3"/>
      <c r="AL14" s="3"/>
      <c r="AM14" s="190">
        <f t="shared" si="2"/>
        <v>0</v>
      </c>
      <c r="AN14" s="190">
        <f t="shared" si="3"/>
        <v>0</v>
      </c>
      <c r="AO14" s="212">
        <f t="shared" si="4"/>
        <v>12</v>
      </c>
      <c r="AP14" s="212">
        <f t="shared" si="4"/>
        <v>265</v>
      </c>
      <c r="AR14" s="16"/>
      <c r="AS14" s="92">
        <f t="shared" si="5"/>
        <v>22.083333333333332</v>
      </c>
      <c r="AT14" s="113">
        <f t="shared" si="6"/>
        <v>240.25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" customFormat="1" ht="12.75">
      <c r="A15" s="3">
        <v>5</v>
      </c>
      <c r="B15" s="3" t="s">
        <v>87</v>
      </c>
      <c r="C15" s="65"/>
      <c r="D15" s="65"/>
      <c r="E15" s="65"/>
      <c r="F15" s="65"/>
      <c r="G15" s="65"/>
      <c r="H15" s="65"/>
      <c r="I15" s="27">
        <v>2</v>
      </c>
      <c r="J15" s="3">
        <v>50</v>
      </c>
      <c r="K15" s="27">
        <v>1</v>
      </c>
      <c r="L15" s="3">
        <v>34</v>
      </c>
      <c r="M15" s="27">
        <v>1</v>
      </c>
      <c r="N15" s="3">
        <v>27</v>
      </c>
      <c r="O15" s="27">
        <v>2</v>
      </c>
      <c r="P15" s="20">
        <v>46</v>
      </c>
      <c r="Q15" s="193">
        <f t="shared" si="0"/>
        <v>6</v>
      </c>
      <c r="R15" s="190">
        <f t="shared" si="0"/>
        <v>157</v>
      </c>
      <c r="S15" s="35">
        <v>1</v>
      </c>
      <c r="T15" s="3">
        <v>28</v>
      </c>
      <c r="U15" s="27">
        <v>1</v>
      </c>
      <c r="V15" s="3">
        <v>26</v>
      </c>
      <c r="W15" s="27">
        <v>2</v>
      </c>
      <c r="X15" s="3">
        <v>37</v>
      </c>
      <c r="Y15" s="3">
        <v>2</v>
      </c>
      <c r="Z15" s="3">
        <v>37</v>
      </c>
      <c r="AA15" s="3">
        <v>2</v>
      </c>
      <c r="AB15" s="3">
        <v>38</v>
      </c>
      <c r="AC15" s="190">
        <f t="shared" si="1"/>
        <v>8</v>
      </c>
      <c r="AD15" s="190">
        <f t="shared" si="1"/>
        <v>166</v>
      </c>
      <c r="AE15" s="4"/>
      <c r="AF15" s="4"/>
      <c r="AG15" s="3">
        <v>2</v>
      </c>
      <c r="AH15" s="3">
        <v>50</v>
      </c>
      <c r="AI15" s="3">
        <v>0</v>
      </c>
      <c r="AJ15" s="3">
        <v>0</v>
      </c>
      <c r="AK15" s="3">
        <v>2</v>
      </c>
      <c r="AL15" s="3">
        <v>34</v>
      </c>
      <c r="AM15" s="190">
        <f t="shared" si="2"/>
        <v>4</v>
      </c>
      <c r="AN15" s="190">
        <f t="shared" si="3"/>
        <v>84</v>
      </c>
      <c r="AO15" s="212">
        <f t="shared" si="4"/>
        <v>18</v>
      </c>
      <c r="AP15" s="212">
        <f t="shared" si="4"/>
        <v>407</v>
      </c>
      <c r="AR15" s="16"/>
      <c r="AS15" s="92">
        <f t="shared" si="5"/>
        <v>22.61111111111111</v>
      </c>
      <c r="AT15" s="113">
        <f t="shared" si="6"/>
        <v>386.23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" customFormat="1" ht="12.75">
      <c r="A16" s="3">
        <v>6</v>
      </c>
      <c r="B16" s="3" t="s">
        <v>88</v>
      </c>
      <c r="C16" s="65"/>
      <c r="D16" s="65"/>
      <c r="E16" s="65"/>
      <c r="F16" s="65"/>
      <c r="G16" s="65"/>
      <c r="H16" s="65"/>
      <c r="I16" s="27">
        <v>2</v>
      </c>
      <c r="J16" s="3">
        <v>60</v>
      </c>
      <c r="K16" s="27">
        <v>2</v>
      </c>
      <c r="L16" s="3">
        <v>55</v>
      </c>
      <c r="M16" s="27">
        <v>3</v>
      </c>
      <c r="N16" s="3">
        <v>71</v>
      </c>
      <c r="O16" s="27">
        <v>2</v>
      </c>
      <c r="P16" s="20">
        <v>61</v>
      </c>
      <c r="Q16" s="193">
        <f t="shared" si="0"/>
        <v>9</v>
      </c>
      <c r="R16" s="190">
        <f t="shared" si="0"/>
        <v>247</v>
      </c>
      <c r="S16" s="35">
        <v>2</v>
      </c>
      <c r="T16" s="3">
        <v>61</v>
      </c>
      <c r="U16" s="27">
        <v>2</v>
      </c>
      <c r="V16" s="3">
        <v>42</v>
      </c>
      <c r="W16" s="27">
        <v>2</v>
      </c>
      <c r="X16" s="3">
        <v>61</v>
      </c>
      <c r="Y16" s="3">
        <v>2</v>
      </c>
      <c r="Z16" s="3">
        <v>51</v>
      </c>
      <c r="AA16" s="3">
        <v>2</v>
      </c>
      <c r="AB16" s="3">
        <v>52</v>
      </c>
      <c r="AC16" s="190">
        <f t="shared" si="1"/>
        <v>10</v>
      </c>
      <c r="AD16" s="190">
        <f t="shared" si="1"/>
        <v>267</v>
      </c>
      <c r="AE16" s="4"/>
      <c r="AF16" s="4"/>
      <c r="AG16" s="3">
        <v>2</v>
      </c>
      <c r="AH16" s="3">
        <v>50</v>
      </c>
      <c r="AI16" s="3">
        <v>2</v>
      </c>
      <c r="AJ16" s="3">
        <v>55</v>
      </c>
      <c r="AK16" s="3">
        <v>2</v>
      </c>
      <c r="AL16" s="3">
        <v>51</v>
      </c>
      <c r="AM16" s="190">
        <f t="shared" si="2"/>
        <v>6</v>
      </c>
      <c r="AN16" s="190">
        <f t="shared" si="3"/>
        <v>156</v>
      </c>
      <c r="AO16" s="212">
        <f t="shared" si="4"/>
        <v>25</v>
      </c>
      <c r="AP16" s="212">
        <f t="shared" si="4"/>
        <v>670</v>
      </c>
      <c r="AR16" s="16"/>
      <c r="AS16" s="92">
        <f t="shared" si="5"/>
        <v>26.8</v>
      </c>
      <c r="AT16" s="113">
        <f t="shared" si="6"/>
        <v>642.5699999999999</v>
      </c>
      <c r="AU16" s="61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" customFormat="1" ht="13.5" thickBot="1">
      <c r="A17" s="11">
        <v>7</v>
      </c>
      <c r="B17" s="11" t="s">
        <v>89</v>
      </c>
      <c r="C17" s="70"/>
      <c r="D17" s="70"/>
      <c r="E17" s="70"/>
      <c r="F17" s="70"/>
      <c r="G17" s="70"/>
      <c r="H17" s="70"/>
      <c r="I17" s="29">
        <v>1</v>
      </c>
      <c r="J17" s="11">
        <v>25</v>
      </c>
      <c r="K17" s="29">
        <v>1</v>
      </c>
      <c r="L17" s="11">
        <v>26</v>
      </c>
      <c r="M17" s="29">
        <v>2</v>
      </c>
      <c r="N17" s="11">
        <v>47</v>
      </c>
      <c r="O17" s="29">
        <v>1</v>
      </c>
      <c r="P17" s="22">
        <v>25</v>
      </c>
      <c r="Q17" s="194">
        <f t="shared" si="0"/>
        <v>5</v>
      </c>
      <c r="R17" s="195">
        <f t="shared" si="0"/>
        <v>123</v>
      </c>
      <c r="S17" s="36">
        <v>2</v>
      </c>
      <c r="T17" s="11">
        <v>47</v>
      </c>
      <c r="U17" s="29">
        <v>1</v>
      </c>
      <c r="V17" s="11">
        <v>21</v>
      </c>
      <c r="W17" s="29">
        <v>2</v>
      </c>
      <c r="X17" s="11">
        <v>48</v>
      </c>
      <c r="Y17" s="11">
        <v>2</v>
      </c>
      <c r="Z17" s="11">
        <v>44</v>
      </c>
      <c r="AA17" s="11">
        <v>1</v>
      </c>
      <c r="AB17" s="11">
        <v>29</v>
      </c>
      <c r="AC17" s="195">
        <f t="shared" si="1"/>
        <v>8</v>
      </c>
      <c r="AD17" s="195">
        <f t="shared" si="1"/>
        <v>189</v>
      </c>
      <c r="AE17" s="12"/>
      <c r="AF17" s="12"/>
      <c r="AG17" s="11">
        <v>2</v>
      </c>
      <c r="AH17" s="11">
        <v>50</v>
      </c>
      <c r="AI17" s="11">
        <v>0</v>
      </c>
      <c r="AJ17" s="11">
        <v>0</v>
      </c>
      <c r="AK17" s="11">
        <v>2</v>
      </c>
      <c r="AL17" s="11">
        <v>32</v>
      </c>
      <c r="AM17" s="195">
        <f t="shared" si="2"/>
        <v>4</v>
      </c>
      <c r="AN17" s="195">
        <f t="shared" si="3"/>
        <v>82</v>
      </c>
      <c r="AO17" s="215">
        <f t="shared" si="4"/>
        <v>17</v>
      </c>
      <c r="AP17" s="215">
        <f t="shared" si="4"/>
        <v>394</v>
      </c>
      <c r="AQ17" s="54"/>
      <c r="AR17" s="87"/>
      <c r="AS17" s="93">
        <f>AP17/AO17</f>
        <v>23.176470588235293</v>
      </c>
      <c r="AT17" s="114">
        <f t="shared" si="6"/>
        <v>381.28999999999996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" customFormat="1" ht="12.75">
      <c r="A18" s="173">
        <v>8</v>
      </c>
      <c r="B18" s="174" t="s">
        <v>90</v>
      </c>
      <c r="C18" s="175"/>
      <c r="D18" s="175"/>
      <c r="E18" s="175"/>
      <c r="F18" s="175"/>
      <c r="G18" s="175"/>
      <c r="H18" s="175"/>
      <c r="I18" s="176">
        <f>I19+I20</f>
        <v>2</v>
      </c>
      <c r="J18" s="176">
        <f aca="true" t="shared" si="7" ref="J18:P18">J19+J20</f>
        <v>40</v>
      </c>
      <c r="K18" s="176">
        <f t="shared" si="7"/>
        <v>2</v>
      </c>
      <c r="L18" s="176">
        <f t="shared" si="7"/>
        <v>45</v>
      </c>
      <c r="M18" s="176">
        <f t="shared" si="7"/>
        <v>2</v>
      </c>
      <c r="N18" s="176">
        <f t="shared" si="7"/>
        <v>44</v>
      </c>
      <c r="O18" s="176">
        <f t="shared" si="7"/>
        <v>1</v>
      </c>
      <c r="P18" s="176">
        <f t="shared" si="7"/>
        <v>29</v>
      </c>
      <c r="Q18" s="177">
        <f>I18+K18+M18+O18</f>
        <v>7</v>
      </c>
      <c r="R18" s="178">
        <f>J18+L18+N18+P18</f>
        <v>158</v>
      </c>
      <c r="S18" s="179">
        <f>SUM(S19:S20)</f>
        <v>2</v>
      </c>
      <c r="T18" s="179">
        <f aca="true" t="shared" si="8" ref="T18:AB18">SUM(T19:T20)</f>
        <v>46</v>
      </c>
      <c r="U18" s="179">
        <f t="shared" si="8"/>
        <v>3</v>
      </c>
      <c r="V18" s="179">
        <f t="shared" si="8"/>
        <v>50</v>
      </c>
      <c r="W18" s="179">
        <f t="shared" si="8"/>
        <v>2</v>
      </c>
      <c r="X18" s="179">
        <f t="shared" si="8"/>
        <v>43</v>
      </c>
      <c r="Y18" s="179">
        <f t="shared" si="8"/>
        <v>3</v>
      </c>
      <c r="Z18" s="179">
        <f t="shared" si="8"/>
        <v>54</v>
      </c>
      <c r="AA18" s="179">
        <f t="shared" si="8"/>
        <v>1</v>
      </c>
      <c r="AB18" s="179">
        <f t="shared" si="8"/>
        <v>20</v>
      </c>
      <c r="AC18" s="178">
        <f>S18+U18+W18+Y18+AA18</f>
        <v>11</v>
      </c>
      <c r="AD18" s="178">
        <f>T18+V18+X18+Z18+AB18</f>
        <v>213</v>
      </c>
      <c r="AE18" s="178"/>
      <c r="AF18" s="178"/>
      <c r="AG18" s="176">
        <f aca="true" t="shared" si="9" ref="AG18:AL18">AG19+AG20</f>
        <v>2</v>
      </c>
      <c r="AH18" s="176">
        <f t="shared" si="9"/>
        <v>50</v>
      </c>
      <c r="AI18" s="176">
        <f t="shared" si="9"/>
        <v>0</v>
      </c>
      <c r="AJ18" s="176">
        <f t="shared" si="9"/>
        <v>0</v>
      </c>
      <c r="AK18" s="176">
        <f t="shared" si="9"/>
        <v>1</v>
      </c>
      <c r="AL18" s="176">
        <f t="shared" si="9"/>
        <v>14</v>
      </c>
      <c r="AM18" s="178">
        <f t="shared" si="2"/>
        <v>3</v>
      </c>
      <c r="AN18" s="178">
        <f t="shared" si="3"/>
        <v>64</v>
      </c>
      <c r="AO18" s="216">
        <f t="shared" si="4"/>
        <v>21</v>
      </c>
      <c r="AP18" s="216">
        <f>AN18+AF18+AD18+R18</f>
        <v>435</v>
      </c>
      <c r="AQ18" s="180"/>
      <c r="AR18" s="181"/>
      <c r="AS18" s="182">
        <f>AP18/AO18</f>
        <v>20.714285714285715</v>
      </c>
      <c r="AT18" s="183">
        <f t="shared" si="6"/>
        <v>409.58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" customFormat="1" ht="12.75">
      <c r="A19" s="161"/>
      <c r="B19" s="151" t="s">
        <v>70</v>
      </c>
      <c r="C19" s="152"/>
      <c r="D19" s="152"/>
      <c r="E19" s="152"/>
      <c r="F19" s="152"/>
      <c r="G19" s="152"/>
      <c r="H19" s="152"/>
      <c r="I19" s="150">
        <v>1</v>
      </c>
      <c r="J19" s="150">
        <v>20</v>
      </c>
      <c r="K19" s="150">
        <v>1</v>
      </c>
      <c r="L19" s="150">
        <v>24</v>
      </c>
      <c r="M19" s="150">
        <v>1</v>
      </c>
      <c r="N19" s="150">
        <v>24</v>
      </c>
      <c r="O19" s="150"/>
      <c r="P19" s="150"/>
      <c r="Q19" s="196">
        <f t="shared" si="0"/>
        <v>3</v>
      </c>
      <c r="R19" s="197">
        <f t="shared" si="0"/>
        <v>68</v>
      </c>
      <c r="S19" s="150">
        <v>1</v>
      </c>
      <c r="T19" s="150">
        <v>22</v>
      </c>
      <c r="U19" s="150">
        <v>1</v>
      </c>
      <c r="V19" s="154">
        <v>15</v>
      </c>
      <c r="W19" s="150">
        <v>1</v>
      </c>
      <c r="X19" s="150">
        <v>19</v>
      </c>
      <c r="Y19" s="150">
        <v>1</v>
      </c>
      <c r="Z19" s="150">
        <v>21</v>
      </c>
      <c r="AA19" s="150"/>
      <c r="AB19" s="150"/>
      <c r="AC19" s="197">
        <f t="shared" si="1"/>
        <v>4</v>
      </c>
      <c r="AD19" s="197">
        <f t="shared" si="1"/>
        <v>77</v>
      </c>
      <c r="AE19" s="153"/>
      <c r="AF19" s="153"/>
      <c r="AG19" s="150">
        <v>1</v>
      </c>
      <c r="AH19" s="150">
        <v>20</v>
      </c>
      <c r="AI19" s="150"/>
      <c r="AJ19" s="150"/>
      <c r="AK19" s="150"/>
      <c r="AL19" s="150"/>
      <c r="AM19" s="197">
        <f t="shared" si="2"/>
        <v>1</v>
      </c>
      <c r="AN19" s="197">
        <f t="shared" si="3"/>
        <v>20</v>
      </c>
      <c r="AO19" s="217">
        <f t="shared" si="4"/>
        <v>8</v>
      </c>
      <c r="AP19" s="217">
        <f t="shared" si="4"/>
        <v>165</v>
      </c>
      <c r="AQ19" s="155"/>
      <c r="AR19" s="156"/>
      <c r="AS19" s="157">
        <f t="shared" si="5"/>
        <v>20.625</v>
      </c>
      <c r="AT19" s="162">
        <f t="shared" si="6"/>
        <v>152.4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" customFormat="1" ht="13.5" thickBot="1">
      <c r="A20" s="163"/>
      <c r="B20" s="164" t="s">
        <v>71</v>
      </c>
      <c r="C20" s="165"/>
      <c r="D20" s="165"/>
      <c r="E20" s="165"/>
      <c r="F20" s="165"/>
      <c r="G20" s="165"/>
      <c r="H20" s="165"/>
      <c r="I20" s="166">
        <v>1</v>
      </c>
      <c r="J20" s="166">
        <v>20</v>
      </c>
      <c r="K20" s="166">
        <v>1</v>
      </c>
      <c r="L20" s="166">
        <v>21</v>
      </c>
      <c r="M20" s="166">
        <v>1</v>
      </c>
      <c r="N20" s="166">
        <v>20</v>
      </c>
      <c r="O20" s="166">
        <v>1</v>
      </c>
      <c r="P20" s="166">
        <v>29</v>
      </c>
      <c r="Q20" s="198">
        <f t="shared" si="0"/>
        <v>4</v>
      </c>
      <c r="R20" s="199">
        <f t="shared" si="0"/>
        <v>90</v>
      </c>
      <c r="S20" s="166">
        <v>1</v>
      </c>
      <c r="T20" s="166">
        <v>24</v>
      </c>
      <c r="U20" s="166">
        <v>2</v>
      </c>
      <c r="V20" s="168">
        <v>35</v>
      </c>
      <c r="W20" s="166">
        <v>1</v>
      </c>
      <c r="X20" s="166">
        <v>24</v>
      </c>
      <c r="Y20" s="166">
        <v>2</v>
      </c>
      <c r="Z20" s="166">
        <v>33</v>
      </c>
      <c r="AA20" s="166">
        <v>1</v>
      </c>
      <c r="AB20" s="166">
        <v>20</v>
      </c>
      <c r="AC20" s="199">
        <f t="shared" si="1"/>
        <v>7</v>
      </c>
      <c r="AD20" s="199">
        <f t="shared" si="1"/>
        <v>136</v>
      </c>
      <c r="AE20" s="167"/>
      <c r="AF20" s="167"/>
      <c r="AG20" s="166">
        <v>1</v>
      </c>
      <c r="AH20" s="166">
        <v>30</v>
      </c>
      <c r="AI20" s="166"/>
      <c r="AJ20" s="166"/>
      <c r="AK20" s="166">
        <v>1</v>
      </c>
      <c r="AL20" s="166">
        <v>14</v>
      </c>
      <c r="AM20" s="199">
        <f t="shared" si="2"/>
        <v>2</v>
      </c>
      <c r="AN20" s="199">
        <f t="shared" si="3"/>
        <v>44</v>
      </c>
      <c r="AO20" s="218">
        <f t="shared" si="4"/>
        <v>13</v>
      </c>
      <c r="AP20" s="218">
        <f t="shared" si="4"/>
        <v>270</v>
      </c>
      <c r="AQ20" s="169"/>
      <c r="AR20" s="170"/>
      <c r="AS20" s="171">
        <f t="shared" si="5"/>
        <v>20.76923076923077</v>
      </c>
      <c r="AT20" s="172">
        <f t="shared" si="6"/>
        <v>257.18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" customFormat="1" ht="12.75">
      <c r="A21" s="13">
        <v>9</v>
      </c>
      <c r="B21" s="13" t="s">
        <v>12</v>
      </c>
      <c r="C21" s="69"/>
      <c r="D21" s="69"/>
      <c r="E21" s="69"/>
      <c r="F21" s="69"/>
      <c r="G21" s="69"/>
      <c r="H21" s="69"/>
      <c r="I21" s="30">
        <v>2</v>
      </c>
      <c r="J21" s="13">
        <v>50</v>
      </c>
      <c r="K21" s="30">
        <v>2</v>
      </c>
      <c r="L21" s="13">
        <v>50</v>
      </c>
      <c r="M21" s="30">
        <v>2</v>
      </c>
      <c r="N21" s="13">
        <v>54</v>
      </c>
      <c r="O21" s="30">
        <v>2</v>
      </c>
      <c r="P21" s="159">
        <v>52</v>
      </c>
      <c r="Q21" s="200">
        <f>I21+K21+M21+O21</f>
        <v>8</v>
      </c>
      <c r="R21" s="201">
        <f t="shared" si="0"/>
        <v>206</v>
      </c>
      <c r="S21" s="160">
        <v>2</v>
      </c>
      <c r="T21" s="13">
        <v>54</v>
      </c>
      <c r="U21" s="30">
        <v>2</v>
      </c>
      <c r="V21" s="13">
        <v>45</v>
      </c>
      <c r="W21" s="30">
        <v>2</v>
      </c>
      <c r="X21" s="13">
        <v>50</v>
      </c>
      <c r="Y21" s="13">
        <v>2</v>
      </c>
      <c r="Z21" s="13">
        <v>50</v>
      </c>
      <c r="AA21" s="13">
        <v>2</v>
      </c>
      <c r="AB21" s="13">
        <v>48</v>
      </c>
      <c r="AC21" s="201">
        <f t="shared" si="1"/>
        <v>10</v>
      </c>
      <c r="AD21" s="201">
        <f t="shared" si="1"/>
        <v>247</v>
      </c>
      <c r="AE21" s="14"/>
      <c r="AF21" s="14"/>
      <c r="AG21" s="13">
        <v>2</v>
      </c>
      <c r="AH21" s="13">
        <v>50</v>
      </c>
      <c r="AI21" s="13">
        <v>2</v>
      </c>
      <c r="AJ21" s="13">
        <v>45</v>
      </c>
      <c r="AK21" s="13">
        <v>0</v>
      </c>
      <c r="AL21" s="13">
        <v>0</v>
      </c>
      <c r="AM21" s="201">
        <f t="shared" si="2"/>
        <v>4</v>
      </c>
      <c r="AN21" s="201">
        <f t="shared" si="3"/>
        <v>95</v>
      </c>
      <c r="AO21" s="219">
        <f t="shared" si="4"/>
        <v>22</v>
      </c>
      <c r="AP21" s="219">
        <f t="shared" si="4"/>
        <v>548</v>
      </c>
      <c r="AQ21" s="55"/>
      <c r="AR21" s="85"/>
      <c r="AS21" s="95">
        <f>AP21/AO21</f>
        <v>24.90909090909091</v>
      </c>
      <c r="AT21" s="116">
        <f t="shared" si="6"/>
        <v>517.4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1" customFormat="1" ht="0.75" customHeight="1">
      <c r="A22" s="3"/>
      <c r="B22" s="8" t="s">
        <v>56</v>
      </c>
      <c r="C22" s="66"/>
      <c r="D22" s="66"/>
      <c r="E22" s="65"/>
      <c r="F22" s="65"/>
      <c r="G22" s="65"/>
      <c r="H22" s="65"/>
      <c r="I22" s="27"/>
      <c r="J22" s="3"/>
      <c r="K22" s="27"/>
      <c r="L22" s="3"/>
      <c r="M22" s="27"/>
      <c r="N22" s="3"/>
      <c r="O22" s="27"/>
      <c r="P22" s="20"/>
      <c r="Q22" s="193">
        <f t="shared" si="0"/>
        <v>0</v>
      </c>
      <c r="R22" s="190">
        <f t="shared" si="0"/>
        <v>0</v>
      </c>
      <c r="S22" s="35"/>
      <c r="T22" s="3"/>
      <c r="U22" s="27"/>
      <c r="V22" s="3"/>
      <c r="W22" s="27"/>
      <c r="X22" s="3"/>
      <c r="Y22" s="3"/>
      <c r="Z22" s="3"/>
      <c r="AA22" s="3"/>
      <c r="AB22" s="3"/>
      <c r="AC22" s="190">
        <f t="shared" si="1"/>
        <v>0</v>
      </c>
      <c r="AD22" s="190">
        <f t="shared" si="1"/>
        <v>0</v>
      </c>
      <c r="AE22" s="4"/>
      <c r="AF22" s="4"/>
      <c r="AG22" s="3"/>
      <c r="AH22" s="3"/>
      <c r="AI22" s="3"/>
      <c r="AJ22" s="3"/>
      <c r="AK22" s="3"/>
      <c r="AL22" s="3"/>
      <c r="AM22" s="190">
        <f t="shared" si="2"/>
        <v>0</v>
      </c>
      <c r="AN22" s="190">
        <f t="shared" si="3"/>
        <v>0</v>
      </c>
      <c r="AO22" s="212">
        <f t="shared" si="4"/>
        <v>0</v>
      </c>
      <c r="AP22" s="212">
        <f t="shared" si="4"/>
        <v>0</v>
      </c>
      <c r="AR22" s="16"/>
      <c r="AS22" s="92"/>
      <c r="AT22" s="113">
        <f t="shared" si="6"/>
        <v>0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" customFormat="1" ht="12.75">
      <c r="A23" s="3">
        <v>10</v>
      </c>
      <c r="B23" s="3" t="s">
        <v>91</v>
      </c>
      <c r="C23" s="65"/>
      <c r="D23" s="65"/>
      <c r="E23" s="65"/>
      <c r="F23" s="65"/>
      <c r="G23" s="65"/>
      <c r="H23" s="65"/>
      <c r="I23" s="27">
        <v>1</v>
      </c>
      <c r="J23" s="3">
        <v>19</v>
      </c>
      <c r="K23" s="27">
        <v>1</v>
      </c>
      <c r="L23" s="3">
        <v>17</v>
      </c>
      <c r="M23" s="27">
        <v>1</v>
      </c>
      <c r="N23" s="3">
        <v>21</v>
      </c>
      <c r="O23" s="27">
        <v>1</v>
      </c>
      <c r="P23" s="20">
        <v>21</v>
      </c>
      <c r="Q23" s="193">
        <f t="shared" si="0"/>
        <v>4</v>
      </c>
      <c r="R23" s="190">
        <f t="shared" si="0"/>
        <v>78</v>
      </c>
      <c r="S23" s="35">
        <v>1</v>
      </c>
      <c r="T23" s="3">
        <v>26</v>
      </c>
      <c r="U23" s="27">
        <v>1</v>
      </c>
      <c r="V23" s="3">
        <v>21</v>
      </c>
      <c r="W23" s="27">
        <v>1</v>
      </c>
      <c r="X23" s="3">
        <v>26</v>
      </c>
      <c r="Y23" s="3">
        <v>1</v>
      </c>
      <c r="Z23" s="3">
        <v>20</v>
      </c>
      <c r="AA23" s="3">
        <v>1</v>
      </c>
      <c r="AB23" s="3">
        <v>21</v>
      </c>
      <c r="AC23" s="190">
        <f t="shared" si="1"/>
        <v>5</v>
      </c>
      <c r="AD23" s="190">
        <f t="shared" si="1"/>
        <v>114</v>
      </c>
      <c r="AE23" s="4"/>
      <c r="AF23" s="4"/>
      <c r="AG23" s="3">
        <v>2</v>
      </c>
      <c r="AH23" s="3">
        <v>50</v>
      </c>
      <c r="AI23" s="3">
        <v>0</v>
      </c>
      <c r="AJ23" s="3">
        <v>0</v>
      </c>
      <c r="AK23" s="3">
        <v>1</v>
      </c>
      <c r="AL23" s="3">
        <v>22</v>
      </c>
      <c r="AM23" s="190">
        <f t="shared" si="2"/>
        <v>3</v>
      </c>
      <c r="AN23" s="190">
        <f t="shared" si="3"/>
        <v>72</v>
      </c>
      <c r="AO23" s="212">
        <f t="shared" si="4"/>
        <v>12</v>
      </c>
      <c r="AP23" s="212">
        <f t="shared" si="4"/>
        <v>264</v>
      </c>
      <c r="AR23" s="16"/>
      <c r="AS23" s="92">
        <f t="shared" si="5"/>
        <v>22</v>
      </c>
      <c r="AT23" s="113">
        <f t="shared" si="6"/>
        <v>260.34000000000003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" customFormat="1" ht="13.5" thickBot="1">
      <c r="A24" s="3">
        <v>11</v>
      </c>
      <c r="B24" s="3" t="s">
        <v>13</v>
      </c>
      <c r="C24" s="65"/>
      <c r="D24" s="65"/>
      <c r="E24" s="65"/>
      <c r="F24" s="65"/>
      <c r="G24" s="65"/>
      <c r="H24" s="65"/>
      <c r="I24" s="28"/>
      <c r="K24" s="28"/>
      <c r="L24" s="3"/>
      <c r="M24" s="28"/>
      <c r="O24" s="28"/>
      <c r="P24" s="16"/>
      <c r="Q24" s="193">
        <f t="shared" si="0"/>
        <v>0</v>
      </c>
      <c r="R24" s="190">
        <f t="shared" si="0"/>
        <v>0</v>
      </c>
      <c r="S24" s="35">
        <v>3</v>
      </c>
      <c r="T24" s="3">
        <v>99</v>
      </c>
      <c r="U24" s="27">
        <v>2</v>
      </c>
      <c r="V24" s="3">
        <v>50</v>
      </c>
      <c r="W24" s="27">
        <v>3</v>
      </c>
      <c r="X24" s="3">
        <v>75</v>
      </c>
      <c r="Y24" s="3">
        <v>3</v>
      </c>
      <c r="Z24" s="3">
        <v>72</v>
      </c>
      <c r="AA24" s="3">
        <v>3</v>
      </c>
      <c r="AB24" s="3">
        <v>76</v>
      </c>
      <c r="AC24" s="190">
        <f t="shared" si="1"/>
        <v>14</v>
      </c>
      <c r="AD24" s="190">
        <f t="shared" si="1"/>
        <v>372</v>
      </c>
      <c r="AE24" s="4"/>
      <c r="AF24" s="4"/>
      <c r="AG24" s="3"/>
      <c r="AH24" s="3"/>
      <c r="AI24" s="3"/>
      <c r="AJ24" s="3"/>
      <c r="AK24" s="3"/>
      <c r="AL24" s="3"/>
      <c r="AM24" s="190">
        <f t="shared" si="2"/>
        <v>0</v>
      </c>
      <c r="AN24" s="190">
        <f t="shared" si="3"/>
        <v>0</v>
      </c>
      <c r="AO24" s="212">
        <f t="shared" si="4"/>
        <v>14</v>
      </c>
      <c r="AP24" s="212">
        <f>AN24+AF24+AD24+R24</f>
        <v>372</v>
      </c>
      <c r="AR24" s="16"/>
      <c r="AS24" s="92">
        <f t="shared" si="5"/>
        <v>26.571428571428573</v>
      </c>
      <c r="AT24" s="113">
        <f t="shared" si="6"/>
        <v>372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" customFormat="1" ht="12.75">
      <c r="A25" s="184">
        <v>12</v>
      </c>
      <c r="B25" s="184" t="s">
        <v>92</v>
      </c>
      <c r="C25" s="175"/>
      <c r="D25" s="175"/>
      <c r="E25" s="175"/>
      <c r="F25" s="175"/>
      <c r="G25" s="175"/>
      <c r="H25" s="176"/>
      <c r="I25" s="176">
        <f>I26+I27</f>
        <v>2</v>
      </c>
      <c r="J25" s="176">
        <f aca="true" t="shared" si="10" ref="J25:P25">J26+J27</f>
        <v>45</v>
      </c>
      <c r="K25" s="176">
        <f t="shared" si="10"/>
        <v>3</v>
      </c>
      <c r="L25" s="176">
        <f t="shared" si="10"/>
        <v>77</v>
      </c>
      <c r="M25" s="176">
        <f t="shared" si="10"/>
        <v>2</v>
      </c>
      <c r="N25" s="176">
        <f t="shared" si="10"/>
        <v>59</v>
      </c>
      <c r="O25" s="176">
        <f t="shared" si="10"/>
        <v>2</v>
      </c>
      <c r="P25" s="176">
        <f t="shared" si="10"/>
        <v>62</v>
      </c>
      <c r="Q25" s="177">
        <f>I25+K25+M25+O25</f>
        <v>9</v>
      </c>
      <c r="R25" s="178">
        <f t="shared" si="0"/>
        <v>243</v>
      </c>
      <c r="S25" s="179">
        <f aca="true" t="shared" si="11" ref="S25:AB25">SUM(S26:S27)</f>
        <v>3</v>
      </c>
      <c r="T25" s="179">
        <f t="shared" si="11"/>
        <v>67</v>
      </c>
      <c r="U25" s="179">
        <f t="shared" si="11"/>
        <v>2</v>
      </c>
      <c r="V25" s="179">
        <f t="shared" si="11"/>
        <v>62</v>
      </c>
      <c r="W25" s="179">
        <f t="shared" si="11"/>
        <v>3</v>
      </c>
      <c r="X25" s="179">
        <f t="shared" si="11"/>
        <v>78</v>
      </c>
      <c r="Y25" s="179">
        <f t="shared" si="11"/>
        <v>3</v>
      </c>
      <c r="Z25" s="179">
        <f t="shared" si="11"/>
        <v>62</v>
      </c>
      <c r="AA25" s="179">
        <f t="shared" si="11"/>
        <v>2</v>
      </c>
      <c r="AB25" s="179">
        <f t="shared" si="11"/>
        <v>46</v>
      </c>
      <c r="AC25" s="178">
        <f t="shared" si="1"/>
        <v>13</v>
      </c>
      <c r="AD25" s="178">
        <f t="shared" si="1"/>
        <v>315</v>
      </c>
      <c r="AE25" s="178"/>
      <c r="AF25" s="178"/>
      <c r="AG25" s="176">
        <f aca="true" t="shared" si="12" ref="AG25:AL25">AG26+AG27</f>
        <v>2</v>
      </c>
      <c r="AH25" s="176">
        <f t="shared" si="12"/>
        <v>46</v>
      </c>
      <c r="AI25" s="176">
        <f t="shared" si="12"/>
        <v>0</v>
      </c>
      <c r="AJ25" s="176">
        <f t="shared" si="12"/>
        <v>0</v>
      </c>
      <c r="AK25" s="176">
        <f t="shared" si="12"/>
        <v>1</v>
      </c>
      <c r="AL25" s="176">
        <f t="shared" si="12"/>
        <v>19</v>
      </c>
      <c r="AM25" s="178">
        <f>AG25+AI25+AK25</f>
        <v>3</v>
      </c>
      <c r="AN25" s="178">
        <f>AL25+AJ25+AH25</f>
        <v>65</v>
      </c>
      <c r="AO25" s="216">
        <f>AM25+AE25+AC25+Q25</f>
        <v>25</v>
      </c>
      <c r="AP25" s="216">
        <f>AN25+AF25+AD25+R25</f>
        <v>623</v>
      </c>
      <c r="AQ25" s="181"/>
      <c r="AR25" s="182"/>
      <c r="AS25" s="183">
        <f>(Q25*0.75)+(AC25*1)+(AM25*1.22)</f>
        <v>23.41</v>
      </c>
      <c r="AT25" s="185">
        <f>(R25*0.75)+(AD25*1)+(AN25*1.22)</f>
        <v>576.55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1:68" s="1" customFormat="1" ht="12.75">
      <c r="A26" s="125"/>
      <c r="B26" s="126" t="s">
        <v>70</v>
      </c>
      <c r="C26" s="137"/>
      <c r="D26" s="137"/>
      <c r="E26" s="137"/>
      <c r="F26" s="137"/>
      <c r="G26" s="137"/>
      <c r="H26" s="137"/>
      <c r="I26" s="138">
        <v>2</v>
      </c>
      <c r="J26" s="138">
        <v>45</v>
      </c>
      <c r="K26" s="138">
        <v>3</v>
      </c>
      <c r="L26" s="138">
        <v>77</v>
      </c>
      <c r="M26" s="138">
        <v>2</v>
      </c>
      <c r="N26" s="138">
        <v>59</v>
      </c>
      <c r="O26" s="138">
        <v>2</v>
      </c>
      <c r="P26" s="138">
        <v>62</v>
      </c>
      <c r="Q26" s="196">
        <f t="shared" si="0"/>
        <v>9</v>
      </c>
      <c r="R26" s="197">
        <f t="shared" si="0"/>
        <v>243</v>
      </c>
      <c r="S26" s="187">
        <v>2</v>
      </c>
      <c r="T26" s="186">
        <v>53</v>
      </c>
      <c r="U26" s="140">
        <v>2</v>
      </c>
      <c r="V26" s="138">
        <v>62</v>
      </c>
      <c r="W26" s="138">
        <v>2</v>
      </c>
      <c r="X26" s="138">
        <f>29+22</f>
        <v>51</v>
      </c>
      <c r="Y26" s="138">
        <v>2</v>
      </c>
      <c r="Z26" s="138">
        <v>49</v>
      </c>
      <c r="AA26" s="138">
        <v>2</v>
      </c>
      <c r="AB26" s="138">
        <v>46</v>
      </c>
      <c r="AC26" s="197">
        <f t="shared" si="1"/>
        <v>10</v>
      </c>
      <c r="AD26" s="197">
        <f t="shared" si="1"/>
        <v>261</v>
      </c>
      <c r="AE26" s="188"/>
      <c r="AF26" s="188"/>
      <c r="AG26" s="186">
        <v>2</v>
      </c>
      <c r="AH26" s="186">
        <v>46</v>
      </c>
      <c r="AI26" s="186">
        <v>0</v>
      </c>
      <c r="AJ26" s="186">
        <v>0</v>
      </c>
      <c r="AK26" s="138">
        <v>1</v>
      </c>
      <c r="AL26" s="138">
        <v>19</v>
      </c>
      <c r="AM26" s="197">
        <f t="shared" si="2"/>
        <v>3</v>
      </c>
      <c r="AN26" s="197">
        <f t="shared" si="3"/>
        <v>65</v>
      </c>
      <c r="AO26" s="217">
        <f t="shared" si="4"/>
        <v>22</v>
      </c>
      <c r="AP26" s="217">
        <f t="shared" si="4"/>
        <v>569</v>
      </c>
      <c r="AQ26" s="155"/>
      <c r="AR26" s="156"/>
      <c r="AS26" s="134">
        <f t="shared" si="5"/>
        <v>25.863636363636363</v>
      </c>
      <c r="AT26" s="135">
        <f t="shared" si="6"/>
        <v>522.55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</row>
    <row r="27" spans="1:68" s="1" customFormat="1" ht="13.5" thickBot="1">
      <c r="A27" s="125"/>
      <c r="B27" s="142" t="s">
        <v>71</v>
      </c>
      <c r="C27" s="137"/>
      <c r="D27" s="137"/>
      <c r="E27" s="137"/>
      <c r="F27" s="137"/>
      <c r="G27" s="137"/>
      <c r="H27" s="137"/>
      <c r="I27" s="125">
        <v>0</v>
      </c>
      <c r="J27" s="125"/>
      <c r="K27" s="125">
        <v>0</v>
      </c>
      <c r="L27" s="125"/>
      <c r="M27" s="125"/>
      <c r="N27" s="125"/>
      <c r="O27" s="125"/>
      <c r="P27" s="125"/>
      <c r="Q27" s="196">
        <f t="shared" si="0"/>
        <v>0</v>
      </c>
      <c r="R27" s="197">
        <f t="shared" si="0"/>
        <v>0</v>
      </c>
      <c r="S27" s="187">
        <v>1</v>
      </c>
      <c r="T27" s="150">
        <v>14</v>
      </c>
      <c r="U27" s="140"/>
      <c r="V27" s="125"/>
      <c r="W27" s="125">
        <v>1</v>
      </c>
      <c r="X27" s="125">
        <v>27</v>
      </c>
      <c r="Y27" s="125">
        <v>1</v>
      </c>
      <c r="Z27" s="125">
        <v>13</v>
      </c>
      <c r="AA27" s="125"/>
      <c r="AB27" s="125"/>
      <c r="AC27" s="197">
        <f t="shared" si="1"/>
        <v>3</v>
      </c>
      <c r="AD27" s="197">
        <f t="shared" si="1"/>
        <v>54</v>
      </c>
      <c r="AE27" s="153"/>
      <c r="AF27" s="153"/>
      <c r="AG27" s="150"/>
      <c r="AH27" s="150"/>
      <c r="AI27" s="150"/>
      <c r="AJ27" s="150"/>
      <c r="AK27" s="150"/>
      <c r="AL27" s="150"/>
      <c r="AM27" s="197">
        <f t="shared" si="2"/>
        <v>0</v>
      </c>
      <c r="AN27" s="197">
        <f t="shared" si="3"/>
        <v>0</v>
      </c>
      <c r="AO27" s="217">
        <f t="shared" si="4"/>
        <v>3</v>
      </c>
      <c r="AP27" s="217">
        <f t="shared" si="4"/>
        <v>54</v>
      </c>
      <c r="AQ27" s="155"/>
      <c r="AR27" s="156"/>
      <c r="AS27" s="143">
        <f t="shared" si="5"/>
        <v>18</v>
      </c>
      <c r="AT27" s="144">
        <f t="shared" si="6"/>
        <v>54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1:68" s="43" customFormat="1" ht="13.5" customHeight="1" thickBot="1">
      <c r="A28" s="46"/>
      <c r="B28" s="45" t="s">
        <v>60</v>
      </c>
      <c r="C28" s="68"/>
      <c r="D28" s="68"/>
      <c r="E28" s="68"/>
      <c r="F28" s="68"/>
      <c r="G28" s="68"/>
      <c r="H28" s="68"/>
      <c r="I28" s="45">
        <f>SUM(I11:I27)-I19-I20-I26-I27</f>
        <v>19</v>
      </c>
      <c r="J28" s="45">
        <f aca="true" t="shared" si="13" ref="J28:AO28">SUM(J11:J27)-J19-J20-J26-J27</f>
        <v>456</v>
      </c>
      <c r="K28" s="45">
        <f t="shared" si="13"/>
        <v>19</v>
      </c>
      <c r="L28" s="45">
        <f t="shared" si="13"/>
        <v>505</v>
      </c>
      <c r="M28" s="45">
        <f t="shared" si="13"/>
        <v>20</v>
      </c>
      <c r="N28" s="45">
        <f t="shared" si="13"/>
        <v>495</v>
      </c>
      <c r="O28" s="45">
        <f t="shared" si="13"/>
        <v>18</v>
      </c>
      <c r="P28" s="45">
        <f t="shared" si="13"/>
        <v>478</v>
      </c>
      <c r="Q28" s="202">
        <f t="shared" si="13"/>
        <v>76</v>
      </c>
      <c r="R28" s="202">
        <f t="shared" si="13"/>
        <v>1934</v>
      </c>
      <c r="S28" s="45">
        <f t="shared" si="13"/>
        <v>25</v>
      </c>
      <c r="T28" s="45">
        <f t="shared" si="13"/>
        <v>634</v>
      </c>
      <c r="U28" s="45">
        <f t="shared" si="13"/>
        <v>19</v>
      </c>
      <c r="V28" s="45">
        <f t="shared" si="13"/>
        <v>446</v>
      </c>
      <c r="W28" s="45">
        <f t="shared" si="13"/>
        <v>25</v>
      </c>
      <c r="X28" s="45">
        <f t="shared" si="13"/>
        <v>604</v>
      </c>
      <c r="Y28" s="45">
        <f t="shared" si="13"/>
        <v>23</v>
      </c>
      <c r="Z28" s="45">
        <f t="shared" si="13"/>
        <v>512</v>
      </c>
      <c r="AA28" s="45">
        <f t="shared" si="13"/>
        <v>21</v>
      </c>
      <c r="AB28" s="45">
        <f t="shared" si="13"/>
        <v>509</v>
      </c>
      <c r="AC28" s="202">
        <f t="shared" si="13"/>
        <v>113</v>
      </c>
      <c r="AD28" s="202">
        <f t="shared" si="13"/>
        <v>2705</v>
      </c>
      <c r="AE28" s="45">
        <f t="shared" si="13"/>
        <v>0</v>
      </c>
      <c r="AF28" s="45">
        <f t="shared" si="13"/>
        <v>0</v>
      </c>
      <c r="AG28" s="45">
        <f t="shared" si="13"/>
        <v>21</v>
      </c>
      <c r="AH28" s="45">
        <f t="shared" si="13"/>
        <v>521</v>
      </c>
      <c r="AI28" s="45">
        <f t="shared" si="13"/>
        <v>12</v>
      </c>
      <c r="AJ28" s="45">
        <f t="shared" si="13"/>
        <v>277</v>
      </c>
      <c r="AK28" s="45">
        <f t="shared" si="13"/>
        <v>14</v>
      </c>
      <c r="AL28" s="45">
        <f t="shared" si="13"/>
        <v>289</v>
      </c>
      <c r="AM28" s="202">
        <f t="shared" si="13"/>
        <v>47</v>
      </c>
      <c r="AN28" s="202">
        <f t="shared" si="13"/>
        <v>1087</v>
      </c>
      <c r="AO28" s="220">
        <f t="shared" si="13"/>
        <v>236</v>
      </c>
      <c r="AP28" s="220">
        <f>SUM(AP11:AP27)-AP19-AP20-AP26-AP27</f>
        <v>5726</v>
      </c>
      <c r="AQ28" s="45"/>
      <c r="AR28" s="45"/>
      <c r="AS28" s="110">
        <f>AP28/AO28</f>
        <v>24.26271186440678</v>
      </c>
      <c r="AT28" s="115">
        <f t="shared" si="6"/>
        <v>5481.639999999999</v>
      </c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s="1" customFormat="1" ht="12.75">
      <c r="A29" s="13"/>
      <c r="B29" s="13"/>
      <c r="C29" s="149"/>
      <c r="D29" s="149"/>
      <c r="E29" s="149"/>
      <c r="F29" s="149"/>
      <c r="G29" s="149"/>
      <c r="H29" s="149"/>
      <c r="I29" s="30"/>
      <c r="J29" s="13"/>
      <c r="K29" s="30"/>
      <c r="L29" s="13"/>
      <c r="M29" s="30"/>
      <c r="N29" s="13"/>
      <c r="O29" s="30"/>
      <c r="P29" s="13"/>
      <c r="Q29" s="211" t="s">
        <v>66</v>
      </c>
      <c r="R29" s="201"/>
      <c r="S29" s="30"/>
      <c r="T29" s="13"/>
      <c r="U29" s="30"/>
      <c r="V29" s="13"/>
      <c r="W29" s="30"/>
      <c r="X29" s="13"/>
      <c r="Y29" s="13"/>
      <c r="Z29" s="13"/>
      <c r="AA29" s="13"/>
      <c r="AB29" s="13"/>
      <c r="AC29" s="201"/>
      <c r="AD29" s="201"/>
      <c r="AE29" s="14"/>
      <c r="AF29" s="14"/>
      <c r="AG29" s="13"/>
      <c r="AH29" s="13"/>
      <c r="AI29" s="13"/>
      <c r="AJ29" s="13"/>
      <c r="AK29" s="13"/>
      <c r="AL29" s="13"/>
      <c r="AM29" s="14"/>
      <c r="AN29" s="14"/>
      <c r="AO29" s="219"/>
      <c r="AP29" s="219"/>
      <c r="AQ29" s="55"/>
      <c r="AR29" s="85"/>
      <c r="AS29" s="95"/>
      <c r="AT29" s="116">
        <f t="shared" si="6"/>
        <v>0</v>
      </c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s="1" customFormat="1" ht="12.75">
      <c r="A30" s="3">
        <v>1</v>
      </c>
      <c r="B30" s="3" t="s">
        <v>99</v>
      </c>
      <c r="C30" s="65"/>
      <c r="D30" s="65"/>
      <c r="E30" s="65"/>
      <c r="F30" s="65"/>
      <c r="G30" s="65"/>
      <c r="H30" s="65"/>
      <c r="I30" s="27">
        <v>2</v>
      </c>
      <c r="J30" s="3">
        <v>50</v>
      </c>
      <c r="K30" s="27">
        <v>1</v>
      </c>
      <c r="L30" s="3">
        <v>28</v>
      </c>
      <c r="M30" s="27">
        <v>1</v>
      </c>
      <c r="N30" s="3">
        <v>29</v>
      </c>
      <c r="O30" s="27">
        <v>1</v>
      </c>
      <c r="P30" s="20">
        <v>33</v>
      </c>
      <c r="Q30" s="193">
        <f>I30+K30+M30+O30</f>
        <v>5</v>
      </c>
      <c r="R30" s="190">
        <f>J30+L30+N30+P30</f>
        <v>140</v>
      </c>
      <c r="S30" s="35">
        <v>1</v>
      </c>
      <c r="T30" s="3">
        <v>31</v>
      </c>
      <c r="U30" s="27">
        <v>1</v>
      </c>
      <c r="V30" s="3">
        <v>17</v>
      </c>
      <c r="W30" s="27">
        <v>1</v>
      </c>
      <c r="X30" s="3">
        <v>27</v>
      </c>
      <c r="Y30" s="3">
        <v>1</v>
      </c>
      <c r="Z30" s="3">
        <v>28</v>
      </c>
      <c r="AA30" s="3">
        <v>1</v>
      </c>
      <c r="AB30" s="3">
        <v>26</v>
      </c>
      <c r="AC30" s="190">
        <f>S30+U30+W30+Y30+AA30</f>
        <v>5</v>
      </c>
      <c r="AD30" s="190">
        <f>T30+V30+X30+Z30+AB30</f>
        <v>129</v>
      </c>
      <c r="AE30" s="4"/>
      <c r="AF30" s="4"/>
      <c r="AG30" s="3"/>
      <c r="AH30" s="3"/>
      <c r="AI30" s="3"/>
      <c r="AJ30" s="3"/>
      <c r="AK30" s="3"/>
      <c r="AL30" s="3"/>
      <c r="AM30" s="4"/>
      <c r="AN30" s="4"/>
      <c r="AO30" s="212">
        <f>AM30+AE30+AC30+Q30</f>
        <v>10</v>
      </c>
      <c r="AP30" s="212">
        <f>AN30+AF30+AD30+R30</f>
        <v>269</v>
      </c>
      <c r="AR30" s="16"/>
      <c r="AS30" s="92">
        <f>AP30/AO30</f>
        <v>26.9</v>
      </c>
      <c r="AT30" s="113">
        <f t="shared" si="6"/>
        <v>234</v>
      </c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</row>
    <row r="31" spans="1:68" s="1" customFormat="1" ht="12.75">
      <c r="A31" s="3">
        <v>2</v>
      </c>
      <c r="B31" s="3" t="s">
        <v>14</v>
      </c>
      <c r="C31" s="65"/>
      <c r="D31" s="65"/>
      <c r="E31" s="65"/>
      <c r="F31" s="65"/>
      <c r="G31" s="65"/>
      <c r="H31" s="65"/>
      <c r="I31" s="27">
        <v>1</v>
      </c>
      <c r="J31" s="3">
        <v>25</v>
      </c>
      <c r="K31" s="27">
        <v>1</v>
      </c>
      <c r="L31" s="3">
        <v>27</v>
      </c>
      <c r="M31" s="27">
        <v>1</v>
      </c>
      <c r="N31" s="3">
        <v>24</v>
      </c>
      <c r="O31" s="27">
        <v>1</v>
      </c>
      <c r="P31" s="3">
        <v>27</v>
      </c>
      <c r="Q31" s="190">
        <f>I31+K31+M31+O31</f>
        <v>4</v>
      </c>
      <c r="R31" s="190">
        <f>J31+L31+N31+P31</f>
        <v>103</v>
      </c>
      <c r="S31" s="27">
        <v>1</v>
      </c>
      <c r="T31" s="3">
        <v>26</v>
      </c>
      <c r="U31" s="27">
        <v>1</v>
      </c>
      <c r="V31" s="3">
        <v>20</v>
      </c>
      <c r="W31" s="27">
        <v>1</v>
      </c>
      <c r="X31" s="3">
        <v>13</v>
      </c>
      <c r="Y31" s="3">
        <v>1</v>
      </c>
      <c r="Z31" s="3">
        <v>21</v>
      </c>
      <c r="AA31" s="3">
        <v>1</v>
      </c>
      <c r="AB31" s="3">
        <v>20</v>
      </c>
      <c r="AC31" s="190">
        <f>S31+U31+W31+Y31+AA31</f>
        <v>5</v>
      </c>
      <c r="AD31" s="190">
        <f>T31+V31+X31+Z31+AB31</f>
        <v>100</v>
      </c>
      <c r="AE31" s="4"/>
      <c r="AF31" s="4"/>
      <c r="AG31" s="3"/>
      <c r="AH31" s="3"/>
      <c r="AI31" s="3"/>
      <c r="AJ31" s="3"/>
      <c r="AK31" s="3"/>
      <c r="AL31" s="3"/>
      <c r="AM31" s="4"/>
      <c r="AN31" s="4"/>
      <c r="AO31" s="212">
        <f>AC31+Q31</f>
        <v>9</v>
      </c>
      <c r="AP31" s="212">
        <f>AD31+R31</f>
        <v>203</v>
      </c>
      <c r="AR31" s="16"/>
      <c r="AS31" s="92">
        <f t="shared" si="5"/>
        <v>22.555555555555557</v>
      </c>
      <c r="AT31" s="113">
        <f t="shared" si="6"/>
        <v>177.25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1" customFormat="1" ht="12.75">
      <c r="A32" s="3">
        <v>3</v>
      </c>
      <c r="B32" s="3" t="s">
        <v>47</v>
      </c>
      <c r="C32" s="65"/>
      <c r="D32" s="65"/>
      <c r="E32" s="65"/>
      <c r="F32" s="65"/>
      <c r="G32" s="65"/>
      <c r="H32" s="65"/>
      <c r="I32" s="27">
        <v>1</v>
      </c>
      <c r="J32" s="3">
        <v>25</v>
      </c>
      <c r="K32" s="27">
        <v>1</v>
      </c>
      <c r="L32" s="3">
        <v>23</v>
      </c>
      <c r="M32" s="27">
        <v>1</v>
      </c>
      <c r="N32" s="3">
        <v>28</v>
      </c>
      <c r="O32" s="27">
        <v>1</v>
      </c>
      <c r="P32" s="3">
        <v>28</v>
      </c>
      <c r="Q32" s="190">
        <f aca="true" t="shared" si="14" ref="Q32:R47">I32+K32+M32+O32</f>
        <v>4</v>
      </c>
      <c r="R32" s="190">
        <f t="shared" si="14"/>
        <v>104</v>
      </c>
      <c r="S32" s="27">
        <v>1</v>
      </c>
      <c r="T32" s="3">
        <v>21</v>
      </c>
      <c r="U32" s="27">
        <v>1</v>
      </c>
      <c r="V32" s="3">
        <v>26</v>
      </c>
      <c r="W32" s="27">
        <v>2</v>
      </c>
      <c r="X32" s="3">
        <v>42</v>
      </c>
      <c r="Y32" s="3">
        <v>1</v>
      </c>
      <c r="Z32" s="3">
        <v>23</v>
      </c>
      <c r="AA32" s="3">
        <v>1</v>
      </c>
      <c r="AB32" s="3">
        <v>19</v>
      </c>
      <c r="AC32" s="190">
        <f aca="true" t="shared" si="15" ref="AC32:AD63">S32+U32+W32+Y32+AA32</f>
        <v>6</v>
      </c>
      <c r="AD32" s="190">
        <f t="shared" si="15"/>
        <v>131</v>
      </c>
      <c r="AE32" s="14"/>
      <c r="AF32" s="14"/>
      <c r="AG32" s="3"/>
      <c r="AH32" s="3"/>
      <c r="AI32" s="3"/>
      <c r="AJ32" s="3"/>
      <c r="AK32" s="3"/>
      <c r="AL32" s="3"/>
      <c r="AM32" s="4"/>
      <c r="AN32" s="4"/>
      <c r="AO32" s="212">
        <f aca="true" t="shared" si="16" ref="AO32:AP63">AC32+Q32</f>
        <v>10</v>
      </c>
      <c r="AP32" s="212">
        <f t="shared" si="16"/>
        <v>235</v>
      </c>
      <c r="AR32" s="16"/>
      <c r="AS32" s="92">
        <f t="shared" si="5"/>
        <v>23.5</v>
      </c>
      <c r="AT32" s="113">
        <f t="shared" si="6"/>
        <v>209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1" customFormat="1" ht="12.75">
      <c r="A33" s="3">
        <v>4</v>
      </c>
      <c r="B33" s="3" t="s">
        <v>15</v>
      </c>
      <c r="C33" s="65"/>
      <c r="D33" s="65"/>
      <c r="E33" s="65"/>
      <c r="F33" s="65"/>
      <c r="G33" s="65"/>
      <c r="H33" s="65"/>
      <c r="I33" s="27">
        <v>1</v>
      </c>
      <c r="J33" s="3">
        <v>25</v>
      </c>
      <c r="K33" s="27">
        <v>1</v>
      </c>
      <c r="L33" s="3">
        <v>21</v>
      </c>
      <c r="M33" s="27">
        <v>1</v>
      </c>
      <c r="N33" s="3">
        <v>18</v>
      </c>
      <c r="O33" s="27">
        <v>1</v>
      </c>
      <c r="P33" s="3">
        <v>16</v>
      </c>
      <c r="Q33" s="190">
        <f t="shared" si="14"/>
        <v>4</v>
      </c>
      <c r="R33" s="190">
        <f t="shared" si="14"/>
        <v>80</v>
      </c>
      <c r="S33" s="27">
        <v>1</v>
      </c>
      <c r="T33" s="3">
        <v>20</v>
      </c>
      <c r="U33" s="27">
        <v>1</v>
      </c>
      <c r="V33" s="3">
        <v>20</v>
      </c>
      <c r="W33" s="27">
        <v>1</v>
      </c>
      <c r="X33" s="3">
        <v>23</v>
      </c>
      <c r="Y33" s="3">
        <v>1</v>
      </c>
      <c r="Z33" s="3">
        <v>17</v>
      </c>
      <c r="AA33" s="3">
        <v>1</v>
      </c>
      <c r="AB33" s="3">
        <v>33</v>
      </c>
      <c r="AC33" s="190">
        <f t="shared" si="15"/>
        <v>5</v>
      </c>
      <c r="AD33" s="190">
        <f t="shared" si="15"/>
        <v>113</v>
      </c>
      <c r="AE33" s="14"/>
      <c r="AF33" s="14"/>
      <c r="AG33" s="3"/>
      <c r="AH33" s="3"/>
      <c r="AI33" s="3"/>
      <c r="AJ33" s="3"/>
      <c r="AK33" s="3"/>
      <c r="AL33" s="3"/>
      <c r="AM33" s="4"/>
      <c r="AN33" s="4"/>
      <c r="AO33" s="212">
        <f t="shared" si="16"/>
        <v>9</v>
      </c>
      <c r="AP33" s="212">
        <f t="shared" si="16"/>
        <v>193</v>
      </c>
      <c r="AR33" s="16"/>
      <c r="AS33" s="92">
        <f t="shared" si="5"/>
        <v>21.444444444444443</v>
      </c>
      <c r="AT33" s="113">
        <f t="shared" si="6"/>
        <v>173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1" customFormat="1" ht="12.75">
      <c r="A34" s="3">
        <v>5</v>
      </c>
      <c r="B34" s="3" t="s">
        <v>63</v>
      </c>
      <c r="C34" s="65"/>
      <c r="D34" s="65"/>
      <c r="E34" s="65"/>
      <c r="F34" s="65"/>
      <c r="G34" s="65"/>
      <c r="H34" s="65"/>
      <c r="I34" s="27">
        <v>2</v>
      </c>
      <c r="J34" s="3">
        <v>40</v>
      </c>
      <c r="K34" s="27">
        <v>1</v>
      </c>
      <c r="L34" s="3">
        <v>25</v>
      </c>
      <c r="M34" s="27">
        <v>1</v>
      </c>
      <c r="N34" s="3">
        <v>30</v>
      </c>
      <c r="O34" s="27">
        <v>1</v>
      </c>
      <c r="P34" s="3">
        <v>26</v>
      </c>
      <c r="Q34" s="190">
        <f t="shared" si="14"/>
        <v>5</v>
      </c>
      <c r="R34" s="190">
        <f t="shared" si="14"/>
        <v>121</v>
      </c>
      <c r="S34" s="27">
        <v>2</v>
      </c>
      <c r="T34" s="3">
        <v>36</v>
      </c>
      <c r="U34" s="27">
        <v>1</v>
      </c>
      <c r="V34" s="3">
        <v>27</v>
      </c>
      <c r="W34" s="27">
        <v>1</v>
      </c>
      <c r="X34" s="3">
        <v>24</v>
      </c>
      <c r="Y34" s="3">
        <v>1</v>
      </c>
      <c r="Z34" s="3">
        <v>21</v>
      </c>
      <c r="AA34" s="3">
        <v>1</v>
      </c>
      <c r="AB34" s="3">
        <v>34</v>
      </c>
      <c r="AC34" s="190">
        <f t="shared" si="15"/>
        <v>6</v>
      </c>
      <c r="AD34" s="190">
        <f t="shared" si="15"/>
        <v>142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212">
        <f t="shared" si="16"/>
        <v>11</v>
      </c>
      <c r="AP34" s="212">
        <f t="shared" si="16"/>
        <v>263</v>
      </c>
      <c r="AR34" s="16"/>
      <c r="AS34" s="92">
        <f t="shared" si="5"/>
        <v>23.90909090909091</v>
      </c>
      <c r="AT34" s="113">
        <f t="shared" si="6"/>
        <v>232.75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1" customFormat="1" ht="12.75">
      <c r="A35" s="3">
        <v>6</v>
      </c>
      <c r="B35" s="3" t="s">
        <v>96</v>
      </c>
      <c r="C35" s="65"/>
      <c r="D35" s="65"/>
      <c r="E35" s="65"/>
      <c r="F35" s="65"/>
      <c r="G35" s="65"/>
      <c r="H35" s="65"/>
      <c r="I35" s="27">
        <v>1</v>
      </c>
      <c r="J35" s="3">
        <v>27</v>
      </c>
      <c r="K35" s="27">
        <v>2</v>
      </c>
      <c r="L35" s="3">
        <v>38</v>
      </c>
      <c r="M35" s="27">
        <v>1</v>
      </c>
      <c r="N35" s="3">
        <v>21</v>
      </c>
      <c r="O35" s="27">
        <v>1</v>
      </c>
      <c r="P35" s="3">
        <v>31</v>
      </c>
      <c r="Q35" s="190">
        <f t="shared" si="14"/>
        <v>5</v>
      </c>
      <c r="R35" s="190">
        <f t="shared" si="14"/>
        <v>117</v>
      </c>
      <c r="S35" s="27">
        <v>1</v>
      </c>
      <c r="T35" s="3">
        <v>32</v>
      </c>
      <c r="U35" s="27">
        <v>2</v>
      </c>
      <c r="V35" s="3">
        <v>53</v>
      </c>
      <c r="W35" s="27">
        <v>2</v>
      </c>
      <c r="X35" s="3">
        <v>41</v>
      </c>
      <c r="Y35" s="3">
        <v>1</v>
      </c>
      <c r="Z35" s="3">
        <v>32</v>
      </c>
      <c r="AA35" s="3">
        <v>2</v>
      </c>
      <c r="AB35" s="3">
        <v>38</v>
      </c>
      <c r="AC35" s="190">
        <f t="shared" si="15"/>
        <v>8</v>
      </c>
      <c r="AD35" s="190">
        <f t="shared" si="15"/>
        <v>196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212">
        <f t="shared" si="16"/>
        <v>13</v>
      </c>
      <c r="AP35" s="212">
        <f t="shared" si="16"/>
        <v>313</v>
      </c>
      <c r="AR35" s="16"/>
      <c r="AS35" s="92">
        <f t="shared" si="5"/>
        <v>24.076923076923077</v>
      </c>
      <c r="AT35" s="113">
        <f t="shared" si="6"/>
        <v>283.75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1" customFormat="1" ht="12.75">
      <c r="A36" s="3">
        <v>7</v>
      </c>
      <c r="B36" s="3" t="s">
        <v>16</v>
      </c>
      <c r="C36" s="65"/>
      <c r="D36" s="65"/>
      <c r="E36" s="65"/>
      <c r="F36" s="65"/>
      <c r="G36" s="65"/>
      <c r="H36" s="65"/>
      <c r="I36" s="27">
        <v>1</v>
      </c>
      <c r="J36" s="3">
        <v>29</v>
      </c>
      <c r="K36" s="27">
        <v>1</v>
      </c>
      <c r="L36" s="3">
        <v>17</v>
      </c>
      <c r="M36" s="27">
        <v>1</v>
      </c>
      <c r="N36" s="3">
        <v>18</v>
      </c>
      <c r="O36" s="27">
        <v>1</v>
      </c>
      <c r="P36" s="3">
        <v>20</v>
      </c>
      <c r="Q36" s="190">
        <f t="shared" si="14"/>
        <v>4</v>
      </c>
      <c r="R36" s="190">
        <f t="shared" si="14"/>
        <v>84</v>
      </c>
      <c r="S36" s="27">
        <v>1</v>
      </c>
      <c r="T36" s="3">
        <v>21</v>
      </c>
      <c r="U36" s="27">
        <v>1</v>
      </c>
      <c r="V36" s="3">
        <v>21</v>
      </c>
      <c r="W36" s="27">
        <v>1</v>
      </c>
      <c r="X36" s="3">
        <v>17</v>
      </c>
      <c r="Y36" s="3">
        <v>1</v>
      </c>
      <c r="Z36" s="3">
        <v>28</v>
      </c>
      <c r="AA36" s="3">
        <v>1</v>
      </c>
      <c r="AB36" s="3">
        <v>17</v>
      </c>
      <c r="AC36" s="190">
        <f t="shared" si="15"/>
        <v>5</v>
      </c>
      <c r="AD36" s="190">
        <f t="shared" si="15"/>
        <v>104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212">
        <f t="shared" si="16"/>
        <v>9</v>
      </c>
      <c r="AP36" s="212">
        <f t="shared" si="16"/>
        <v>188</v>
      </c>
      <c r="AR36" s="16"/>
      <c r="AS36" s="92">
        <f t="shared" si="5"/>
        <v>20.88888888888889</v>
      </c>
      <c r="AT36" s="113">
        <f t="shared" si="6"/>
        <v>167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" customFormat="1" ht="12.75">
      <c r="A37" s="3">
        <v>8</v>
      </c>
      <c r="B37" s="3" t="s">
        <v>106</v>
      </c>
      <c r="C37" s="65"/>
      <c r="D37" s="65"/>
      <c r="E37" s="65"/>
      <c r="F37" s="65"/>
      <c r="G37" s="65"/>
      <c r="H37" s="65"/>
      <c r="I37" s="27">
        <v>1</v>
      </c>
      <c r="J37" s="19">
        <v>18</v>
      </c>
      <c r="K37" s="27">
        <v>1</v>
      </c>
      <c r="L37" s="3">
        <v>18</v>
      </c>
      <c r="M37" s="27">
        <v>0</v>
      </c>
      <c r="N37" s="3">
        <v>0</v>
      </c>
      <c r="O37" s="27">
        <v>1</v>
      </c>
      <c r="P37" s="3">
        <v>29</v>
      </c>
      <c r="Q37" s="190">
        <f t="shared" si="14"/>
        <v>3</v>
      </c>
      <c r="R37" s="190">
        <f t="shared" si="14"/>
        <v>65</v>
      </c>
      <c r="S37" s="27">
        <v>1</v>
      </c>
      <c r="T37" s="3">
        <v>18</v>
      </c>
      <c r="U37" s="27">
        <v>1</v>
      </c>
      <c r="V37" s="3">
        <v>18</v>
      </c>
      <c r="W37" s="27">
        <v>1</v>
      </c>
      <c r="X37" s="3">
        <v>22</v>
      </c>
      <c r="Y37" s="3">
        <v>1</v>
      </c>
      <c r="Z37" s="3">
        <v>20</v>
      </c>
      <c r="AA37" s="3">
        <v>1</v>
      </c>
      <c r="AB37" s="3">
        <v>21</v>
      </c>
      <c r="AC37" s="190">
        <f t="shared" si="15"/>
        <v>5</v>
      </c>
      <c r="AD37" s="190">
        <f t="shared" si="15"/>
        <v>99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212">
        <f t="shared" si="16"/>
        <v>8</v>
      </c>
      <c r="AP37" s="212">
        <f t="shared" si="16"/>
        <v>164</v>
      </c>
      <c r="AR37" s="16"/>
      <c r="AS37" s="92">
        <f t="shared" si="5"/>
        <v>20.5</v>
      </c>
      <c r="AT37" s="113">
        <f t="shared" si="6"/>
        <v>147.75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" customFormat="1" ht="12.75">
      <c r="A38" s="3">
        <v>9</v>
      </c>
      <c r="B38" s="3" t="s">
        <v>98</v>
      </c>
      <c r="C38" s="65"/>
      <c r="D38" s="65"/>
      <c r="E38" s="65"/>
      <c r="F38" s="65"/>
      <c r="G38" s="65"/>
      <c r="H38" s="65"/>
      <c r="I38" s="27">
        <v>0</v>
      </c>
      <c r="J38" s="3">
        <v>0</v>
      </c>
      <c r="K38" s="27">
        <v>1</v>
      </c>
      <c r="L38" s="3">
        <v>27</v>
      </c>
      <c r="M38" s="27">
        <v>0</v>
      </c>
      <c r="N38" s="3">
        <v>0</v>
      </c>
      <c r="O38" s="27">
        <v>1</v>
      </c>
      <c r="P38" s="3">
        <v>19</v>
      </c>
      <c r="Q38" s="190">
        <f t="shared" si="14"/>
        <v>2</v>
      </c>
      <c r="R38" s="190">
        <f t="shared" si="14"/>
        <v>46</v>
      </c>
      <c r="S38" s="27">
        <v>0</v>
      </c>
      <c r="T38" s="3">
        <v>0</v>
      </c>
      <c r="U38" s="27">
        <v>1</v>
      </c>
      <c r="V38" s="3">
        <v>12</v>
      </c>
      <c r="W38" s="27">
        <v>1</v>
      </c>
      <c r="X38" s="3">
        <v>10</v>
      </c>
      <c r="Y38" s="3">
        <v>1</v>
      </c>
      <c r="Z38" s="3">
        <v>15</v>
      </c>
      <c r="AA38" s="3">
        <v>1</v>
      </c>
      <c r="AB38" s="3">
        <v>12</v>
      </c>
      <c r="AC38" s="190">
        <f t="shared" si="15"/>
        <v>4</v>
      </c>
      <c r="AD38" s="190">
        <f t="shared" si="15"/>
        <v>49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212">
        <f t="shared" si="16"/>
        <v>6</v>
      </c>
      <c r="AP38" s="212">
        <f t="shared" si="16"/>
        <v>95</v>
      </c>
      <c r="AR38" s="16"/>
      <c r="AS38" s="92">
        <f t="shared" si="5"/>
        <v>15.833333333333334</v>
      </c>
      <c r="AT38" s="113">
        <f t="shared" si="6"/>
        <v>83.5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" customFormat="1" ht="12.75">
      <c r="A39" s="3">
        <v>10</v>
      </c>
      <c r="B39" s="3" t="s">
        <v>18</v>
      </c>
      <c r="C39" s="65"/>
      <c r="D39" s="65"/>
      <c r="E39" s="65"/>
      <c r="F39" s="65"/>
      <c r="G39" s="65"/>
      <c r="H39" s="65"/>
      <c r="I39" s="27">
        <v>1</v>
      </c>
      <c r="J39" s="3">
        <v>18</v>
      </c>
      <c r="K39" s="27">
        <v>1</v>
      </c>
      <c r="L39" s="3">
        <v>17</v>
      </c>
      <c r="M39" s="27">
        <v>1</v>
      </c>
      <c r="N39" s="3">
        <v>21</v>
      </c>
      <c r="O39" s="27">
        <v>1</v>
      </c>
      <c r="P39" s="3">
        <v>22</v>
      </c>
      <c r="Q39" s="190">
        <f t="shared" si="14"/>
        <v>4</v>
      </c>
      <c r="R39" s="190">
        <f t="shared" si="14"/>
        <v>78</v>
      </c>
      <c r="S39" s="27">
        <v>1</v>
      </c>
      <c r="T39" s="3">
        <v>20</v>
      </c>
      <c r="U39" s="27">
        <v>1</v>
      </c>
      <c r="V39" s="3">
        <v>18</v>
      </c>
      <c r="W39" s="27">
        <v>1</v>
      </c>
      <c r="X39" s="3">
        <v>20</v>
      </c>
      <c r="Y39" s="3">
        <v>1</v>
      </c>
      <c r="Z39" s="3">
        <v>16</v>
      </c>
      <c r="AA39" s="3">
        <v>1</v>
      </c>
      <c r="AB39" s="3">
        <v>20</v>
      </c>
      <c r="AC39" s="190">
        <f t="shared" si="15"/>
        <v>5</v>
      </c>
      <c r="AD39" s="190">
        <f t="shared" si="15"/>
        <v>94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212">
        <f t="shared" si="16"/>
        <v>9</v>
      </c>
      <c r="AP39" s="212">
        <f t="shared" si="16"/>
        <v>172</v>
      </c>
      <c r="AR39" s="16"/>
      <c r="AS39" s="92">
        <f t="shared" si="5"/>
        <v>19.11111111111111</v>
      </c>
      <c r="AT39" s="113">
        <f t="shared" si="6"/>
        <v>152.5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" customFormat="1" ht="12.75">
      <c r="A40" s="3">
        <v>11</v>
      </c>
      <c r="B40" s="124" t="s">
        <v>85</v>
      </c>
      <c r="C40" s="65"/>
      <c r="D40" s="65"/>
      <c r="E40" s="65"/>
      <c r="F40" s="65"/>
      <c r="G40" s="65"/>
      <c r="H40" s="65"/>
      <c r="I40" s="30">
        <v>1</v>
      </c>
      <c r="J40" s="13">
        <v>24</v>
      </c>
      <c r="K40" s="30">
        <v>1</v>
      </c>
      <c r="L40" s="13">
        <v>25</v>
      </c>
      <c r="M40" s="30">
        <v>0</v>
      </c>
      <c r="N40" s="13">
        <v>0</v>
      </c>
      <c r="O40" s="30">
        <v>1</v>
      </c>
      <c r="P40" s="13">
        <v>22</v>
      </c>
      <c r="Q40" s="190">
        <f t="shared" si="14"/>
        <v>3</v>
      </c>
      <c r="R40" s="190">
        <f>J40+L40+N40+P40</f>
        <v>71</v>
      </c>
      <c r="S40" s="30">
        <v>1</v>
      </c>
      <c r="T40" s="13">
        <v>21</v>
      </c>
      <c r="U40" s="30">
        <v>1</v>
      </c>
      <c r="V40" s="13">
        <v>19</v>
      </c>
      <c r="W40" s="30">
        <v>1</v>
      </c>
      <c r="X40" s="13">
        <v>21</v>
      </c>
      <c r="Y40" s="13">
        <v>1</v>
      </c>
      <c r="Z40" s="13">
        <v>20</v>
      </c>
      <c r="AA40" s="13">
        <v>1</v>
      </c>
      <c r="AB40" s="13">
        <v>18</v>
      </c>
      <c r="AC40" s="190">
        <f t="shared" si="15"/>
        <v>5</v>
      </c>
      <c r="AD40" s="190">
        <f t="shared" si="15"/>
        <v>99</v>
      </c>
      <c r="AE40" s="4"/>
      <c r="AF40" s="4"/>
      <c r="AG40" s="3"/>
      <c r="AH40" s="3"/>
      <c r="AI40" s="3"/>
      <c r="AJ40" s="3"/>
      <c r="AK40" s="3"/>
      <c r="AL40" s="3"/>
      <c r="AM40" s="4"/>
      <c r="AN40" s="4"/>
      <c r="AO40" s="212">
        <f t="shared" si="16"/>
        <v>8</v>
      </c>
      <c r="AP40" s="212">
        <f t="shared" si="16"/>
        <v>170</v>
      </c>
      <c r="AR40" s="16"/>
      <c r="AS40" s="92">
        <f>AP40/AO40</f>
        <v>21.25</v>
      </c>
      <c r="AT40" s="113">
        <f t="shared" si="6"/>
        <v>152.25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" customFormat="1" ht="12.75">
      <c r="A41" s="3">
        <v>12</v>
      </c>
      <c r="B41" s="3" t="s">
        <v>97</v>
      </c>
      <c r="C41" s="65"/>
      <c r="D41" s="65"/>
      <c r="E41" s="65"/>
      <c r="F41" s="65"/>
      <c r="G41" s="65"/>
      <c r="H41" s="65"/>
      <c r="I41" s="27">
        <v>1</v>
      </c>
      <c r="J41" s="3">
        <v>22</v>
      </c>
      <c r="K41" s="27">
        <v>1</v>
      </c>
      <c r="L41" s="3">
        <v>20</v>
      </c>
      <c r="M41" s="27">
        <v>1</v>
      </c>
      <c r="N41" s="3">
        <v>22</v>
      </c>
      <c r="O41" s="27">
        <v>1</v>
      </c>
      <c r="P41" s="3">
        <v>19</v>
      </c>
      <c r="Q41" s="190">
        <f t="shared" si="14"/>
        <v>4</v>
      </c>
      <c r="R41" s="190">
        <f>J41+L41+N41+P41</f>
        <v>83</v>
      </c>
      <c r="S41" s="27">
        <v>1</v>
      </c>
      <c r="T41" s="3">
        <v>20</v>
      </c>
      <c r="U41" s="27">
        <v>1</v>
      </c>
      <c r="V41" s="3">
        <v>13</v>
      </c>
      <c r="W41" s="27">
        <v>1</v>
      </c>
      <c r="X41" s="3">
        <v>20</v>
      </c>
      <c r="Y41" s="3">
        <v>1</v>
      </c>
      <c r="Z41" s="3">
        <v>31</v>
      </c>
      <c r="AA41" s="3">
        <v>1</v>
      </c>
      <c r="AB41" s="3">
        <v>17</v>
      </c>
      <c r="AC41" s="190">
        <f t="shared" si="15"/>
        <v>5</v>
      </c>
      <c r="AD41" s="190">
        <f t="shared" si="15"/>
        <v>101</v>
      </c>
      <c r="AE41" s="4"/>
      <c r="AF41" s="4"/>
      <c r="AG41" s="3"/>
      <c r="AH41" s="3"/>
      <c r="AI41" s="3"/>
      <c r="AJ41" s="3"/>
      <c r="AK41" s="3"/>
      <c r="AL41" s="3"/>
      <c r="AM41" s="4"/>
      <c r="AN41" s="4"/>
      <c r="AO41" s="212">
        <f t="shared" si="16"/>
        <v>9</v>
      </c>
      <c r="AP41" s="212">
        <f t="shared" si="16"/>
        <v>184</v>
      </c>
      <c r="AR41" s="16"/>
      <c r="AS41" s="92">
        <f>AP41/AO41</f>
        <v>20.444444444444443</v>
      </c>
      <c r="AT41" s="113">
        <f t="shared" si="6"/>
        <v>163.25</v>
      </c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" customFormat="1" ht="12.75">
      <c r="A42" s="3">
        <v>13</v>
      </c>
      <c r="B42" s="3" t="s">
        <v>21</v>
      </c>
      <c r="C42" s="65"/>
      <c r="D42" s="65"/>
      <c r="E42" s="65"/>
      <c r="F42" s="65"/>
      <c r="G42" s="65"/>
      <c r="H42" s="65"/>
      <c r="I42" s="27">
        <v>1</v>
      </c>
      <c r="J42" s="3">
        <v>22</v>
      </c>
      <c r="K42" s="27">
        <v>1</v>
      </c>
      <c r="L42" s="3">
        <v>25</v>
      </c>
      <c r="M42" s="27">
        <v>1</v>
      </c>
      <c r="N42" s="3">
        <v>19</v>
      </c>
      <c r="O42" s="27">
        <v>1</v>
      </c>
      <c r="P42" s="3">
        <v>22</v>
      </c>
      <c r="Q42" s="190">
        <f t="shared" si="14"/>
        <v>4</v>
      </c>
      <c r="R42" s="190">
        <f>J42+L42+N42+P42</f>
        <v>88</v>
      </c>
      <c r="S42" s="27">
        <v>1</v>
      </c>
      <c r="T42" s="3">
        <v>20</v>
      </c>
      <c r="U42" s="27">
        <v>1</v>
      </c>
      <c r="V42" s="3">
        <v>21</v>
      </c>
      <c r="W42" s="27">
        <v>1</v>
      </c>
      <c r="X42" s="3">
        <v>23</v>
      </c>
      <c r="Y42" s="3">
        <v>1</v>
      </c>
      <c r="Z42" s="3">
        <v>25</v>
      </c>
      <c r="AA42" s="3">
        <v>1</v>
      </c>
      <c r="AB42" s="3">
        <v>23</v>
      </c>
      <c r="AC42" s="190">
        <f t="shared" si="15"/>
        <v>5</v>
      </c>
      <c r="AD42" s="190">
        <f t="shared" si="15"/>
        <v>112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212">
        <f t="shared" si="16"/>
        <v>9</v>
      </c>
      <c r="AP42" s="212">
        <f t="shared" si="16"/>
        <v>200</v>
      </c>
      <c r="AR42" s="16"/>
      <c r="AS42" s="92">
        <f>AP42/AO42</f>
        <v>22.22222222222222</v>
      </c>
      <c r="AT42" s="113">
        <f t="shared" si="6"/>
        <v>178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" customFormat="1" ht="12.75">
      <c r="A43" s="3">
        <v>14</v>
      </c>
      <c r="B43" s="3" t="s">
        <v>22</v>
      </c>
      <c r="C43" s="65"/>
      <c r="D43" s="65"/>
      <c r="E43" s="65"/>
      <c r="F43" s="65"/>
      <c r="G43" s="65"/>
      <c r="H43" s="65"/>
      <c r="I43" s="27">
        <v>0</v>
      </c>
      <c r="J43" s="3">
        <v>0</v>
      </c>
      <c r="K43" s="27">
        <v>1</v>
      </c>
      <c r="L43" s="3">
        <v>18</v>
      </c>
      <c r="M43" s="27">
        <v>1</v>
      </c>
      <c r="N43" s="3">
        <v>17</v>
      </c>
      <c r="O43" s="27">
        <v>1</v>
      </c>
      <c r="P43" s="3">
        <v>21</v>
      </c>
      <c r="Q43" s="190">
        <f t="shared" si="14"/>
        <v>3</v>
      </c>
      <c r="R43" s="190">
        <f t="shared" si="14"/>
        <v>56</v>
      </c>
      <c r="S43" s="27">
        <v>1</v>
      </c>
      <c r="T43" s="3">
        <v>20</v>
      </c>
      <c r="U43" s="27">
        <v>1</v>
      </c>
      <c r="V43" s="3">
        <v>21</v>
      </c>
      <c r="W43" s="27">
        <v>1</v>
      </c>
      <c r="X43" s="3">
        <v>17</v>
      </c>
      <c r="Y43" s="3">
        <v>1</v>
      </c>
      <c r="Z43" s="3">
        <v>24</v>
      </c>
      <c r="AA43" s="3">
        <v>1</v>
      </c>
      <c r="AB43" s="3">
        <v>18</v>
      </c>
      <c r="AC43" s="190">
        <f t="shared" si="15"/>
        <v>5</v>
      </c>
      <c r="AD43" s="190">
        <f t="shared" si="15"/>
        <v>100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212">
        <f t="shared" si="16"/>
        <v>8</v>
      </c>
      <c r="AP43" s="212">
        <f t="shared" si="16"/>
        <v>156</v>
      </c>
      <c r="AR43" s="16"/>
      <c r="AS43" s="92">
        <f t="shared" si="5"/>
        <v>19.5</v>
      </c>
      <c r="AT43" s="113">
        <f t="shared" si="6"/>
        <v>142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" customFormat="1" ht="13.5" thickBot="1">
      <c r="A44" s="3">
        <v>15</v>
      </c>
      <c r="B44" s="8" t="s">
        <v>53</v>
      </c>
      <c r="C44" s="66"/>
      <c r="D44" s="66"/>
      <c r="E44" s="65"/>
      <c r="F44" s="65"/>
      <c r="G44" s="65"/>
      <c r="H44" s="65"/>
      <c r="I44" s="27">
        <v>1</v>
      </c>
      <c r="J44" s="3">
        <v>25</v>
      </c>
      <c r="K44" s="27">
        <v>1</v>
      </c>
      <c r="L44" s="3">
        <v>29</v>
      </c>
      <c r="M44" s="27">
        <v>1</v>
      </c>
      <c r="N44" s="3">
        <v>31</v>
      </c>
      <c r="O44" s="27">
        <v>1</v>
      </c>
      <c r="P44" s="3">
        <v>24</v>
      </c>
      <c r="Q44" s="190">
        <f t="shared" si="14"/>
        <v>4</v>
      </c>
      <c r="R44" s="190">
        <f t="shared" si="14"/>
        <v>109</v>
      </c>
      <c r="S44" s="27">
        <v>2</v>
      </c>
      <c r="T44" s="3">
        <v>39</v>
      </c>
      <c r="U44" s="27">
        <v>1</v>
      </c>
      <c r="V44" s="3">
        <v>23</v>
      </c>
      <c r="W44" s="27">
        <v>2</v>
      </c>
      <c r="X44" s="3">
        <v>38</v>
      </c>
      <c r="Y44" s="3">
        <v>1</v>
      </c>
      <c r="Z44" s="3">
        <v>20</v>
      </c>
      <c r="AA44" s="3">
        <v>1</v>
      </c>
      <c r="AB44" s="3">
        <v>32</v>
      </c>
      <c r="AC44" s="190">
        <f t="shared" si="15"/>
        <v>7</v>
      </c>
      <c r="AD44" s="190">
        <f t="shared" si="15"/>
        <v>152</v>
      </c>
      <c r="AE44" s="14"/>
      <c r="AF44" s="14"/>
      <c r="AG44" s="3"/>
      <c r="AH44" s="3"/>
      <c r="AI44" s="3"/>
      <c r="AJ44" s="3"/>
      <c r="AK44" s="3"/>
      <c r="AL44" s="3"/>
      <c r="AM44" s="4"/>
      <c r="AN44" s="4"/>
      <c r="AO44" s="212">
        <f t="shared" si="16"/>
        <v>11</v>
      </c>
      <c r="AP44" s="212">
        <f t="shared" si="16"/>
        <v>261</v>
      </c>
      <c r="AR44" s="16"/>
      <c r="AS44" s="92">
        <f t="shared" si="5"/>
        <v>23.727272727272727</v>
      </c>
      <c r="AT44" s="113">
        <f t="shared" si="6"/>
        <v>233.75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" customFormat="1" ht="12.75">
      <c r="A45" s="184">
        <v>16</v>
      </c>
      <c r="B45" s="184" t="s">
        <v>95</v>
      </c>
      <c r="C45" s="175"/>
      <c r="D45" s="175"/>
      <c r="E45" s="175"/>
      <c r="F45" s="175"/>
      <c r="G45" s="175"/>
      <c r="H45" s="176"/>
      <c r="I45" s="176">
        <f aca="true" t="shared" si="17" ref="I45:P45">I46+I47</f>
        <v>1</v>
      </c>
      <c r="J45" s="176">
        <f t="shared" si="17"/>
        <v>17</v>
      </c>
      <c r="K45" s="176">
        <f t="shared" si="17"/>
        <v>0</v>
      </c>
      <c r="L45" s="176">
        <f t="shared" si="17"/>
        <v>0</v>
      </c>
      <c r="M45" s="176">
        <f t="shared" si="17"/>
        <v>1</v>
      </c>
      <c r="N45" s="176">
        <f t="shared" si="17"/>
        <v>19</v>
      </c>
      <c r="O45" s="176">
        <f t="shared" si="17"/>
        <v>1</v>
      </c>
      <c r="P45" s="176">
        <f t="shared" si="17"/>
        <v>21</v>
      </c>
      <c r="Q45" s="177">
        <f>I45+K45+M45+O45</f>
        <v>3</v>
      </c>
      <c r="R45" s="178">
        <f t="shared" si="14"/>
        <v>57</v>
      </c>
      <c r="S45" s="179">
        <f aca="true" t="shared" si="18" ref="S45:AB45">SUM(S46:S47)</f>
        <v>1</v>
      </c>
      <c r="T45" s="179">
        <f t="shared" si="18"/>
        <v>8</v>
      </c>
      <c r="U45" s="179">
        <f t="shared" si="18"/>
        <v>1</v>
      </c>
      <c r="V45" s="179">
        <f t="shared" si="18"/>
        <v>17</v>
      </c>
      <c r="W45" s="179">
        <f t="shared" si="18"/>
        <v>1</v>
      </c>
      <c r="X45" s="179">
        <f t="shared" si="18"/>
        <v>8</v>
      </c>
      <c r="Y45" s="179">
        <f t="shared" si="18"/>
        <v>1</v>
      </c>
      <c r="Z45" s="179">
        <f t="shared" si="18"/>
        <v>21</v>
      </c>
      <c r="AA45" s="179">
        <f t="shared" si="18"/>
        <v>1</v>
      </c>
      <c r="AB45" s="179">
        <f t="shared" si="18"/>
        <v>12</v>
      </c>
      <c r="AC45" s="178">
        <f t="shared" si="15"/>
        <v>5</v>
      </c>
      <c r="AD45" s="178">
        <f t="shared" si="15"/>
        <v>66</v>
      </c>
      <c r="AE45" s="178"/>
      <c r="AF45" s="178"/>
      <c r="AG45" s="176">
        <f aca="true" t="shared" si="19" ref="AG45:AL45">AG46+AG47</f>
        <v>0</v>
      </c>
      <c r="AH45" s="176">
        <f t="shared" si="19"/>
        <v>0</v>
      </c>
      <c r="AI45" s="176">
        <f t="shared" si="19"/>
        <v>0</v>
      </c>
      <c r="AJ45" s="176">
        <f t="shared" si="19"/>
        <v>0</v>
      </c>
      <c r="AK45" s="176">
        <f t="shared" si="19"/>
        <v>0</v>
      </c>
      <c r="AL45" s="176">
        <f t="shared" si="19"/>
        <v>0</v>
      </c>
      <c r="AM45" s="178">
        <f>AG45+AI45+AK45</f>
        <v>0</v>
      </c>
      <c r="AN45" s="178">
        <f>AL45+AJ45+AH45</f>
        <v>0</v>
      </c>
      <c r="AO45" s="216">
        <f>AM45+AE45+AC45+Q45</f>
        <v>8</v>
      </c>
      <c r="AP45" s="216">
        <f>AN45+AF45+AD45+R45</f>
        <v>123</v>
      </c>
      <c r="AQ45" s="181"/>
      <c r="AR45" s="182"/>
      <c r="AS45" s="182">
        <f>AP45/AO45</f>
        <v>15.375</v>
      </c>
      <c r="AT45" s="183">
        <f>(R45*0.75)+(AD45*1)+(AN45*1.22)</f>
        <v>108.75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" customFormat="1" ht="12.75">
      <c r="A46" s="125"/>
      <c r="B46" s="126" t="s">
        <v>70</v>
      </c>
      <c r="C46" s="127"/>
      <c r="D46" s="127"/>
      <c r="E46" s="136"/>
      <c r="F46" s="136"/>
      <c r="G46" s="136"/>
      <c r="H46" s="136"/>
      <c r="I46" s="150">
        <v>1</v>
      </c>
      <c r="J46" s="150">
        <v>17</v>
      </c>
      <c r="K46" s="150">
        <v>0</v>
      </c>
      <c r="L46" s="150">
        <v>0</v>
      </c>
      <c r="M46" s="150">
        <v>1</v>
      </c>
      <c r="N46" s="150">
        <v>19</v>
      </c>
      <c r="O46" s="150"/>
      <c r="P46" s="150"/>
      <c r="Q46" s="197">
        <f t="shared" si="14"/>
        <v>2</v>
      </c>
      <c r="R46" s="197">
        <f t="shared" si="14"/>
        <v>36</v>
      </c>
      <c r="S46" s="150">
        <v>1</v>
      </c>
      <c r="T46" s="150">
        <v>8</v>
      </c>
      <c r="U46" s="150"/>
      <c r="V46" s="150"/>
      <c r="W46" s="150">
        <v>1</v>
      </c>
      <c r="X46" s="150">
        <v>8</v>
      </c>
      <c r="Y46" s="150"/>
      <c r="Z46" s="150"/>
      <c r="AA46" s="150">
        <v>1</v>
      </c>
      <c r="AB46" s="150">
        <v>12</v>
      </c>
      <c r="AC46" s="197">
        <f t="shared" si="15"/>
        <v>3</v>
      </c>
      <c r="AD46" s="197">
        <f t="shared" si="15"/>
        <v>28</v>
      </c>
      <c r="AE46" s="189"/>
      <c r="AF46" s="189"/>
      <c r="AG46" s="150"/>
      <c r="AH46" s="150"/>
      <c r="AI46" s="150"/>
      <c r="AJ46" s="150"/>
      <c r="AK46" s="150"/>
      <c r="AL46" s="150"/>
      <c r="AM46" s="153"/>
      <c r="AN46" s="153"/>
      <c r="AO46" s="217">
        <f t="shared" si="16"/>
        <v>5</v>
      </c>
      <c r="AP46" s="217">
        <f t="shared" si="16"/>
        <v>64</v>
      </c>
      <c r="AQ46" s="150"/>
      <c r="AR46" s="154"/>
      <c r="AS46" s="157">
        <f t="shared" si="5"/>
        <v>12.8</v>
      </c>
      <c r="AT46" s="158">
        <f t="shared" si="6"/>
        <v>55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" customFormat="1" ht="12.75">
      <c r="A47" s="125"/>
      <c r="B47" s="142" t="s">
        <v>71</v>
      </c>
      <c r="C47" s="127"/>
      <c r="D47" s="127"/>
      <c r="E47" s="136"/>
      <c r="F47" s="136"/>
      <c r="G47" s="136"/>
      <c r="H47" s="136"/>
      <c r="I47" s="150"/>
      <c r="J47" s="150"/>
      <c r="K47" s="150"/>
      <c r="L47" s="150"/>
      <c r="M47" s="150"/>
      <c r="N47" s="150"/>
      <c r="O47" s="150">
        <v>1</v>
      </c>
      <c r="P47" s="150">
        <v>21</v>
      </c>
      <c r="Q47" s="197">
        <f t="shared" si="14"/>
        <v>1</v>
      </c>
      <c r="R47" s="197">
        <f t="shared" si="14"/>
        <v>21</v>
      </c>
      <c r="S47" s="150"/>
      <c r="T47" s="150"/>
      <c r="U47" s="150">
        <v>1</v>
      </c>
      <c r="V47" s="150">
        <v>17</v>
      </c>
      <c r="W47" s="150"/>
      <c r="X47" s="150"/>
      <c r="Y47" s="150">
        <v>1</v>
      </c>
      <c r="Z47" s="150">
        <v>21</v>
      </c>
      <c r="AA47" s="150"/>
      <c r="AB47" s="150"/>
      <c r="AC47" s="197">
        <f t="shared" si="15"/>
        <v>2</v>
      </c>
      <c r="AD47" s="197">
        <f t="shared" si="15"/>
        <v>38</v>
      </c>
      <c r="AE47" s="189"/>
      <c r="AF47" s="189"/>
      <c r="AG47" s="150"/>
      <c r="AH47" s="150"/>
      <c r="AI47" s="150"/>
      <c r="AJ47" s="150"/>
      <c r="AK47" s="150"/>
      <c r="AL47" s="150"/>
      <c r="AM47" s="153"/>
      <c r="AN47" s="153"/>
      <c r="AO47" s="217">
        <f t="shared" si="16"/>
        <v>3</v>
      </c>
      <c r="AP47" s="217">
        <f t="shared" si="16"/>
        <v>59</v>
      </c>
      <c r="AQ47" s="150"/>
      <c r="AR47" s="154"/>
      <c r="AS47" s="157">
        <f t="shared" si="5"/>
        <v>19.666666666666668</v>
      </c>
      <c r="AT47" s="158">
        <f t="shared" si="6"/>
        <v>53.75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1:68" s="1" customFormat="1" ht="12" customHeight="1">
      <c r="A48" s="11">
        <v>17</v>
      </c>
      <c r="B48" s="11" t="s">
        <v>72</v>
      </c>
      <c r="C48" s="70"/>
      <c r="D48" s="70"/>
      <c r="E48" s="70"/>
      <c r="F48" s="70"/>
      <c r="G48" s="70"/>
      <c r="H48" s="70"/>
      <c r="I48" s="29">
        <v>2</v>
      </c>
      <c r="J48" s="11">
        <v>46</v>
      </c>
      <c r="K48" s="29">
        <v>1</v>
      </c>
      <c r="L48" s="11">
        <v>30</v>
      </c>
      <c r="M48" s="29">
        <v>1</v>
      </c>
      <c r="N48" s="11">
        <v>30</v>
      </c>
      <c r="O48" s="29">
        <v>1</v>
      </c>
      <c r="P48" s="22">
        <v>27</v>
      </c>
      <c r="Q48" s="190">
        <f aca="true" t="shared" si="20" ref="Q48:R63">I48+K48+M48+O48</f>
        <v>5</v>
      </c>
      <c r="R48" s="190">
        <f t="shared" si="20"/>
        <v>133</v>
      </c>
      <c r="S48" s="36">
        <v>1</v>
      </c>
      <c r="T48" s="11">
        <v>31</v>
      </c>
      <c r="U48" s="29">
        <v>1</v>
      </c>
      <c r="V48" s="11">
        <v>33</v>
      </c>
      <c r="W48" s="29">
        <v>1</v>
      </c>
      <c r="X48" s="11">
        <v>25</v>
      </c>
      <c r="Y48" s="11">
        <v>2</v>
      </c>
      <c r="Z48" s="11">
        <v>37</v>
      </c>
      <c r="AA48" s="11">
        <v>2</v>
      </c>
      <c r="AB48" s="11">
        <v>38</v>
      </c>
      <c r="AC48" s="190">
        <f t="shared" si="15"/>
        <v>7</v>
      </c>
      <c r="AD48" s="190">
        <f t="shared" si="15"/>
        <v>164</v>
      </c>
      <c r="AE48" s="4"/>
      <c r="AF48" s="4"/>
      <c r="AG48" s="11"/>
      <c r="AH48" s="11"/>
      <c r="AI48" s="11"/>
      <c r="AJ48" s="11"/>
      <c r="AK48" s="11"/>
      <c r="AL48" s="11"/>
      <c r="AM48" s="12"/>
      <c r="AN48" s="12"/>
      <c r="AO48" s="212">
        <f t="shared" si="16"/>
        <v>12</v>
      </c>
      <c r="AP48" s="212">
        <f t="shared" si="16"/>
        <v>297</v>
      </c>
      <c r="AQ48" s="54"/>
      <c r="AR48" s="87"/>
      <c r="AS48" s="92">
        <f t="shared" si="5"/>
        <v>24.75</v>
      </c>
      <c r="AT48" s="113">
        <f t="shared" si="6"/>
        <v>263.75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" customFormat="1" ht="11.25" customHeight="1">
      <c r="A49" s="3">
        <v>18</v>
      </c>
      <c r="B49" s="3" t="s">
        <v>23</v>
      </c>
      <c r="C49" s="65"/>
      <c r="D49" s="65"/>
      <c r="E49" s="65"/>
      <c r="F49" s="65"/>
      <c r="G49" s="65"/>
      <c r="H49" s="65"/>
      <c r="I49" s="27">
        <v>1</v>
      </c>
      <c r="J49" s="3">
        <v>18</v>
      </c>
      <c r="K49" s="27">
        <v>1</v>
      </c>
      <c r="L49" s="3">
        <v>18</v>
      </c>
      <c r="M49" s="27">
        <v>1</v>
      </c>
      <c r="N49" s="3">
        <v>12</v>
      </c>
      <c r="O49" s="27">
        <v>1</v>
      </c>
      <c r="P49" s="3">
        <v>18</v>
      </c>
      <c r="Q49" s="190">
        <f t="shared" si="20"/>
        <v>4</v>
      </c>
      <c r="R49" s="190">
        <f t="shared" si="20"/>
        <v>66</v>
      </c>
      <c r="S49" s="27">
        <v>1</v>
      </c>
      <c r="T49" s="3">
        <v>18</v>
      </c>
      <c r="U49" s="27">
        <v>1</v>
      </c>
      <c r="V49" s="3">
        <v>20</v>
      </c>
      <c r="W49" s="27">
        <v>1</v>
      </c>
      <c r="X49" s="3">
        <v>21</v>
      </c>
      <c r="Y49" s="3">
        <v>1</v>
      </c>
      <c r="Z49" s="3">
        <v>19</v>
      </c>
      <c r="AA49" s="3">
        <v>1</v>
      </c>
      <c r="AB49" s="3">
        <v>20</v>
      </c>
      <c r="AC49" s="190">
        <f t="shared" si="15"/>
        <v>5</v>
      </c>
      <c r="AD49" s="190">
        <f t="shared" si="15"/>
        <v>98</v>
      </c>
      <c r="AE49" s="4"/>
      <c r="AF49" s="4"/>
      <c r="AG49" s="3"/>
      <c r="AH49" s="3"/>
      <c r="AI49" s="3"/>
      <c r="AJ49" s="3"/>
      <c r="AK49" s="3"/>
      <c r="AL49" s="3"/>
      <c r="AM49" s="4"/>
      <c r="AN49" s="4"/>
      <c r="AO49" s="212">
        <f t="shared" si="16"/>
        <v>9</v>
      </c>
      <c r="AP49" s="212">
        <f t="shared" si="16"/>
        <v>164</v>
      </c>
      <c r="AQ49" s="19"/>
      <c r="AR49" s="86"/>
      <c r="AS49" s="92">
        <f t="shared" si="5"/>
        <v>18.22222222222222</v>
      </c>
      <c r="AT49" s="113">
        <f t="shared" si="6"/>
        <v>147.5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" customFormat="1" ht="11.25" customHeight="1">
      <c r="A50" s="3">
        <v>19</v>
      </c>
      <c r="B50" s="3" t="s">
        <v>54</v>
      </c>
      <c r="C50" s="65"/>
      <c r="D50" s="65"/>
      <c r="E50" s="66"/>
      <c r="F50" s="66"/>
      <c r="G50" s="66"/>
      <c r="H50" s="66"/>
      <c r="I50" s="27">
        <v>1</v>
      </c>
      <c r="J50" s="3">
        <v>18</v>
      </c>
      <c r="K50" s="27">
        <v>1</v>
      </c>
      <c r="L50" s="3">
        <v>18</v>
      </c>
      <c r="M50" s="27">
        <v>1</v>
      </c>
      <c r="N50" s="3">
        <v>17</v>
      </c>
      <c r="O50" s="27">
        <v>1</v>
      </c>
      <c r="P50" s="3">
        <v>14</v>
      </c>
      <c r="Q50" s="190">
        <f t="shared" si="20"/>
        <v>4</v>
      </c>
      <c r="R50" s="190">
        <f t="shared" si="20"/>
        <v>67</v>
      </c>
      <c r="S50" s="27">
        <v>1</v>
      </c>
      <c r="T50" s="3">
        <v>18</v>
      </c>
      <c r="U50" s="27">
        <v>1</v>
      </c>
      <c r="V50" s="3">
        <v>15</v>
      </c>
      <c r="W50" s="27">
        <v>1</v>
      </c>
      <c r="X50" s="3">
        <v>15</v>
      </c>
      <c r="Y50" s="3">
        <v>1</v>
      </c>
      <c r="Z50" s="3">
        <v>18</v>
      </c>
      <c r="AA50" s="3">
        <v>1</v>
      </c>
      <c r="AB50" s="3">
        <v>18</v>
      </c>
      <c r="AC50" s="190">
        <f t="shared" si="15"/>
        <v>5</v>
      </c>
      <c r="AD50" s="190">
        <f t="shared" si="15"/>
        <v>84</v>
      </c>
      <c r="AE50" s="14"/>
      <c r="AF50" s="14"/>
      <c r="AG50" s="3"/>
      <c r="AH50" s="3"/>
      <c r="AI50" s="3"/>
      <c r="AJ50" s="3"/>
      <c r="AK50" s="3"/>
      <c r="AL50" s="3"/>
      <c r="AM50" s="4"/>
      <c r="AN50" s="4"/>
      <c r="AO50" s="212">
        <f t="shared" si="16"/>
        <v>9</v>
      </c>
      <c r="AP50" s="212">
        <f t="shared" si="16"/>
        <v>151</v>
      </c>
      <c r="AQ50" s="19"/>
      <c r="AR50" s="86"/>
      <c r="AS50" s="92">
        <f t="shared" si="5"/>
        <v>16.77777777777778</v>
      </c>
      <c r="AT50" s="113">
        <f t="shared" si="6"/>
        <v>134.25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" customFormat="1" ht="11.25" customHeight="1">
      <c r="A51" s="3">
        <v>20</v>
      </c>
      <c r="B51" s="3" t="s">
        <v>58</v>
      </c>
      <c r="C51" s="65"/>
      <c r="D51" s="65"/>
      <c r="E51" s="66"/>
      <c r="F51" s="66"/>
      <c r="G51" s="66"/>
      <c r="H51" s="66"/>
      <c r="I51" s="27">
        <v>0</v>
      </c>
      <c r="J51" s="3">
        <v>0</v>
      </c>
      <c r="K51" s="27">
        <v>1</v>
      </c>
      <c r="L51" s="3">
        <v>25</v>
      </c>
      <c r="M51" s="27">
        <v>1</v>
      </c>
      <c r="N51" s="3">
        <v>19</v>
      </c>
      <c r="O51" s="27">
        <v>1</v>
      </c>
      <c r="P51" s="3">
        <v>19</v>
      </c>
      <c r="Q51" s="190">
        <f t="shared" si="20"/>
        <v>3</v>
      </c>
      <c r="R51" s="190">
        <f t="shared" si="20"/>
        <v>63</v>
      </c>
      <c r="S51" s="27">
        <v>1</v>
      </c>
      <c r="T51" s="3">
        <v>16</v>
      </c>
      <c r="U51" s="27">
        <v>1</v>
      </c>
      <c r="V51" s="3">
        <v>16</v>
      </c>
      <c r="W51" s="27">
        <v>1</v>
      </c>
      <c r="X51" s="3">
        <v>17</v>
      </c>
      <c r="Y51" s="3">
        <v>1</v>
      </c>
      <c r="Z51" s="3">
        <v>19</v>
      </c>
      <c r="AA51" s="3">
        <v>1</v>
      </c>
      <c r="AB51" s="3">
        <v>27</v>
      </c>
      <c r="AC51" s="190">
        <f t="shared" si="15"/>
        <v>5</v>
      </c>
      <c r="AD51" s="190">
        <f t="shared" si="15"/>
        <v>95</v>
      </c>
      <c r="AE51" s="14"/>
      <c r="AF51" s="14"/>
      <c r="AG51" s="3"/>
      <c r="AH51" s="3"/>
      <c r="AI51" s="3"/>
      <c r="AJ51" s="3"/>
      <c r="AK51" s="3"/>
      <c r="AL51" s="3"/>
      <c r="AM51" s="4"/>
      <c r="AN51" s="4"/>
      <c r="AO51" s="212">
        <f t="shared" si="16"/>
        <v>8</v>
      </c>
      <c r="AP51" s="212">
        <f t="shared" si="16"/>
        <v>158</v>
      </c>
      <c r="AQ51" s="19"/>
      <c r="AR51" s="86"/>
      <c r="AS51" s="92">
        <f t="shared" si="5"/>
        <v>19.75</v>
      </c>
      <c r="AT51" s="113">
        <f t="shared" si="6"/>
        <v>142.25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s="1" customFormat="1" ht="12.75">
      <c r="A52" s="3">
        <v>21</v>
      </c>
      <c r="B52" s="3" t="s">
        <v>24</v>
      </c>
      <c r="C52" s="65"/>
      <c r="D52" s="65"/>
      <c r="E52" s="65"/>
      <c r="F52" s="65"/>
      <c r="G52" s="65"/>
      <c r="H52" s="65"/>
      <c r="I52" s="27">
        <v>1</v>
      </c>
      <c r="J52" s="3">
        <v>18</v>
      </c>
      <c r="K52" s="27">
        <v>1</v>
      </c>
      <c r="L52" s="3">
        <v>21</v>
      </c>
      <c r="M52" s="27">
        <v>0</v>
      </c>
      <c r="N52" s="3">
        <v>0</v>
      </c>
      <c r="O52" s="27">
        <v>1</v>
      </c>
      <c r="P52" s="3">
        <v>23</v>
      </c>
      <c r="Q52" s="190">
        <f t="shared" si="20"/>
        <v>3</v>
      </c>
      <c r="R52" s="190">
        <f t="shared" si="20"/>
        <v>62</v>
      </c>
      <c r="S52" s="27">
        <v>1</v>
      </c>
      <c r="T52" s="3">
        <v>21</v>
      </c>
      <c r="U52" s="27">
        <v>1</v>
      </c>
      <c r="V52" s="3">
        <v>15</v>
      </c>
      <c r="W52" s="27">
        <v>1</v>
      </c>
      <c r="X52" s="3">
        <v>16</v>
      </c>
      <c r="Y52" s="3">
        <v>1</v>
      </c>
      <c r="Z52" s="3">
        <v>21</v>
      </c>
      <c r="AA52" s="3">
        <v>1</v>
      </c>
      <c r="AB52" s="3">
        <v>26</v>
      </c>
      <c r="AC52" s="190">
        <f t="shared" si="15"/>
        <v>5</v>
      </c>
      <c r="AD52" s="190">
        <f t="shared" si="15"/>
        <v>99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212">
        <f t="shared" si="16"/>
        <v>8</v>
      </c>
      <c r="AP52" s="212">
        <f t="shared" si="16"/>
        <v>161</v>
      </c>
      <c r="AQ52" s="19"/>
      <c r="AR52" s="86"/>
      <c r="AS52" s="92">
        <f t="shared" si="5"/>
        <v>20.125</v>
      </c>
      <c r="AT52" s="113">
        <f t="shared" si="6"/>
        <v>145.5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</row>
    <row r="53" spans="1:68" s="1" customFormat="1" ht="12.75">
      <c r="A53" s="3">
        <v>22</v>
      </c>
      <c r="B53" s="3" t="s">
        <v>25</v>
      </c>
      <c r="C53" s="65"/>
      <c r="D53" s="65"/>
      <c r="E53" s="65"/>
      <c r="F53" s="65"/>
      <c r="G53" s="65"/>
      <c r="H53" s="65"/>
      <c r="I53" s="27">
        <v>1</v>
      </c>
      <c r="J53" s="3">
        <v>20</v>
      </c>
      <c r="K53" s="27">
        <v>0</v>
      </c>
      <c r="L53" s="3">
        <v>0</v>
      </c>
      <c r="M53" s="27">
        <v>1</v>
      </c>
      <c r="N53" s="3">
        <v>17</v>
      </c>
      <c r="O53" s="27">
        <v>1</v>
      </c>
      <c r="P53" s="3">
        <v>19</v>
      </c>
      <c r="Q53" s="190">
        <f t="shared" si="20"/>
        <v>3</v>
      </c>
      <c r="R53" s="190">
        <f t="shared" si="20"/>
        <v>56</v>
      </c>
      <c r="S53" s="27">
        <v>1</v>
      </c>
      <c r="T53" s="3">
        <v>15</v>
      </c>
      <c r="U53" s="27">
        <v>1</v>
      </c>
      <c r="V53" s="3">
        <v>8</v>
      </c>
      <c r="W53" s="27">
        <v>1</v>
      </c>
      <c r="X53" s="3">
        <v>11</v>
      </c>
      <c r="Y53" s="3">
        <v>1</v>
      </c>
      <c r="Z53" s="3">
        <v>16</v>
      </c>
      <c r="AA53" s="3">
        <v>1</v>
      </c>
      <c r="AB53" s="3">
        <v>14</v>
      </c>
      <c r="AC53" s="190">
        <f t="shared" si="15"/>
        <v>5</v>
      </c>
      <c r="AD53" s="190">
        <f t="shared" si="15"/>
        <v>64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212">
        <f t="shared" si="16"/>
        <v>8</v>
      </c>
      <c r="AP53" s="212">
        <f t="shared" si="16"/>
        <v>120</v>
      </c>
      <c r="AQ53" s="19"/>
      <c r="AR53" s="86"/>
      <c r="AS53" s="92">
        <f t="shared" si="5"/>
        <v>15</v>
      </c>
      <c r="AT53" s="113">
        <f t="shared" si="6"/>
        <v>106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s="1" customFormat="1" ht="12.75">
      <c r="A54" s="3">
        <v>23</v>
      </c>
      <c r="B54" s="3" t="s">
        <v>26</v>
      </c>
      <c r="C54" s="65"/>
      <c r="D54" s="65"/>
      <c r="E54" s="65"/>
      <c r="F54" s="65"/>
      <c r="G54" s="65"/>
      <c r="H54" s="65"/>
      <c r="I54" s="27">
        <v>0</v>
      </c>
      <c r="J54" s="3">
        <v>0</v>
      </c>
      <c r="K54" s="27">
        <v>1</v>
      </c>
      <c r="L54" s="3">
        <v>21</v>
      </c>
      <c r="M54" s="27">
        <v>1</v>
      </c>
      <c r="N54" s="3">
        <v>21</v>
      </c>
      <c r="O54" s="27">
        <v>0</v>
      </c>
      <c r="P54" s="3">
        <v>0</v>
      </c>
      <c r="Q54" s="190">
        <f t="shared" si="20"/>
        <v>2</v>
      </c>
      <c r="R54" s="190">
        <f t="shared" si="20"/>
        <v>42</v>
      </c>
      <c r="S54" s="27">
        <v>1</v>
      </c>
      <c r="T54" s="3">
        <v>15</v>
      </c>
      <c r="U54" s="27">
        <v>1</v>
      </c>
      <c r="V54" s="3">
        <v>13</v>
      </c>
      <c r="W54" s="27">
        <v>1</v>
      </c>
      <c r="X54" s="3">
        <v>14</v>
      </c>
      <c r="Y54" s="3">
        <v>1</v>
      </c>
      <c r="Z54" s="3">
        <v>19</v>
      </c>
      <c r="AA54" s="3">
        <v>1</v>
      </c>
      <c r="AB54" s="3">
        <v>15</v>
      </c>
      <c r="AC54" s="190">
        <f t="shared" si="15"/>
        <v>5</v>
      </c>
      <c r="AD54" s="190">
        <f t="shared" si="15"/>
        <v>76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212">
        <f t="shared" si="16"/>
        <v>7</v>
      </c>
      <c r="AP54" s="212">
        <f t="shared" si="16"/>
        <v>118</v>
      </c>
      <c r="AQ54" s="19"/>
      <c r="AR54" s="86"/>
      <c r="AS54" s="92">
        <f t="shared" si="5"/>
        <v>16.857142857142858</v>
      </c>
      <c r="AT54" s="113">
        <f t="shared" si="6"/>
        <v>107.5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s="1" customFormat="1" ht="12.75">
      <c r="A55" s="3">
        <v>24</v>
      </c>
      <c r="B55" s="3" t="s">
        <v>27</v>
      </c>
      <c r="C55" s="65"/>
      <c r="D55" s="65"/>
      <c r="E55" s="65"/>
      <c r="F55" s="65"/>
      <c r="G55" s="65"/>
      <c r="H55" s="65"/>
      <c r="I55" s="27">
        <v>1</v>
      </c>
      <c r="J55" s="3">
        <v>11</v>
      </c>
      <c r="K55" s="27">
        <v>1</v>
      </c>
      <c r="L55" s="3">
        <v>19</v>
      </c>
      <c r="M55" s="27">
        <v>1</v>
      </c>
      <c r="N55" s="3">
        <v>18</v>
      </c>
      <c r="O55" s="27">
        <v>0</v>
      </c>
      <c r="P55" s="3">
        <v>0</v>
      </c>
      <c r="Q55" s="190">
        <f t="shared" si="20"/>
        <v>3</v>
      </c>
      <c r="R55" s="190">
        <f t="shared" si="20"/>
        <v>48</v>
      </c>
      <c r="S55" s="27">
        <v>1</v>
      </c>
      <c r="T55" s="3">
        <v>12</v>
      </c>
      <c r="U55" s="27">
        <v>1</v>
      </c>
      <c r="V55" s="3">
        <v>14</v>
      </c>
      <c r="W55" s="27">
        <v>1</v>
      </c>
      <c r="X55" s="3">
        <v>8</v>
      </c>
      <c r="Y55" s="3">
        <v>1</v>
      </c>
      <c r="Z55" s="3">
        <v>12</v>
      </c>
      <c r="AA55" s="3">
        <v>1</v>
      </c>
      <c r="AB55" s="3">
        <v>15</v>
      </c>
      <c r="AC55" s="190">
        <f t="shared" si="15"/>
        <v>5</v>
      </c>
      <c r="AD55" s="190">
        <f t="shared" si="15"/>
        <v>61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212">
        <f t="shared" si="16"/>
        <v>8</v>
      </c>
      <c r="AP55" s="212">
        <f t="shared" si="16"/>
        <v>109</v>
      </c>
      <c r="AQ55" s="19"/>
      <c r="AR55" s="86"/>
      <c r="AS55" s="92">
        <f t="shared" si="5"/>
        <v>13.625</v>
      </c>
      <c r="AT55" s="113">
        <f t="shared" si="6"/>
        <v>97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" customFormat="1" ht="12.75">
      <c r="A56" s="3">
        <v>25</v>
      </c>
      <c r="B56" s="3" t="s">
        <v>28</v>
      </c>
      <c r="C56" s="65"/>
      <c r="D56" s="65"/>
      <c r="E56" s="65"/>
      <c r="F56" s="65"/>
      <c r="G56" s="65"/>
      <c r="H56" s="65"/>
      <c r="I56" s="27">
        <v>1</v>
      </c>
      <c r="J56" s="3">
        <v>16</v>
      </c>
      <c r="K56" s="27">
        <v>0</v>
      </c>
      <c r="L56" s="3">
        <v>0</v>
      </c>
      <c r="M56" s="27">
        <v>1</v>
      </c>
      <c r="N56" s="3">
        <v>19</v>
      </c>
      <c r="O56" s="27">
        <v>1</v>
      </c>
      <c r="P56" s="3">
        <v>20</v>
      </c>
      <c r="Q56" s="190">
        <f t="shared" si="20"/>
        <v>3</v>
      </c>
      <c r="R56" s="190">
        <f t="shared" si="20"/>
        <v>55</v>
      </c>
      <c r="S56" s="27">
        <v>1</v>
      </c>
      <c r="T56" s="3">
        <v>17</v>
      </c>
      <c r="U56" s="27">
        <v>1</v>
      </c>
      <c r="V56" s="3">
        <v>19</v>
      </c>
      <c r="W56" s="27">
        <v>1</v>
      </c>
      <c r="X56" s="3">
        <v>16</v>
      </c>
      <c r="Y56" s="3">
        <v>1</v>
      </c>
      <c r="Z56" s="3">
        <v>22</v>
      </c>
      <c r="AA56" s="3">
        <v>0</v>
      </c>
      <c r="AB56" s="3">
        <v>0</v>
      </c>
      <c r="AC56" s="190">
        <f t="shared" si="15"/>
        <v>4</v>
      </c>
      <c r="AD56" s="190">
        <f t="shared" si="15"/>
        <v>74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212">
        <f t="shared" si="16"/>
        <v>7</v>
      </c>
      <c r="AP56" s="212">
        <f t="shared" si="16"/>
        <v>129</v>
      </c>
      <c r="AQ56" s="19"/>
      <c r="AR56" s="86"/>
      <c r="AS56" s="92">
        <f t="shared" si="5"/>
        <v>18.428571428571427</v>
      </c>
      <c r="AT56" s="113">
        <f t="shared" si="6"/>
        <v>115.25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" customFormat="1" ht="12.75">
      <c r="A57" s="3">
        <v>26</v>
      </c>
      <c r="B57" s="3" t="s">
        <v>74</v>
      </c>
      <c r="C57" s="65"/>
      <c r="D57" s="65"/>
      <c r="E57" s="65"/>
      <c r="F57" s="65"/>
      <c r="G57" s="65"/>
      <c r="H57" s="65"/>
      <c r="I57" s="27">
        <v>1</v>
      </c>
      <c r="J57" s="3">
        <v>18</v>
      </c>
      <c r="K57" s="27">
        <v>0</v>
      </c>
      <c r="L57" s="3">
        <v>0</v>
      </c>
      <c r="M57" s="27">
        <v>1</v>
      </c>
      <c r="N57" s="3">
        <v>15</v>
      </c>
      <c r="O57" s="27">
        <v>0</v>
      </c>
      <c r="P57" s="3">
        <v>0</v>
      </c>
      <c r="Q57" s="190">
        <f t="shared" si="20"/>
        <v>2</v>
      </c>
      <c r="R57" s="190">
        <f t="shared" si="20"/>
        <v>33</v>
      </c>
      <c r="S57" s="27">
        <v>1</v>
      </c>
      <c r="T57" s="3">
        <v>16</v>
      </c>
      <c r="U57" s="27">
        <v>0</v>
      </c>
      <c r="V57" s="3">
        <v>0</v>
      </c>
      <c r="W57" s="27">
        <v>1</v>
      </c>
      <c r="X57" s="3">
        <v>16</v>
      </c>
      <c r="Y57" s="3">
        <v>1</v>
      </c>
      <c r="Z57" s="3">
        <v>11</v>
      </c>
      <c r="AA57" s="3">
        <v>0</v>
      </c>
      <c r="AB57" s="3">
        <v>0</v>
      </c>
      <c r="AC57" s="190">
        <f t="shared" si="15"/>
        <v>3</v>
      </c>
      <c r="AD57" s="190">
        <f t="shared" si="15"/>
        <v>43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212">
        <f t="shared" si="16"/>
        <v>5</v>
      </c>
      <c r="AP57" s="212">
        <f t="shared" si="16"/>
        <v>76</v>
      </c>
      <c r="AQ57" s="19"/>
      <c r="AR57" s="86"/>
      <c r="AS57" s="92">
        <f t="shared" si="5"/>
        <v>15.2</v>
      </c>
      <c r="AT57" s="113">
        <f t="shared" si="6"/>
        <v>67.75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" customFormat="1" ht="12.75">
      <c r="A58" s="3">
        <v>27</v>
      </c>
      <c r="B58" s="3" t="s">
        <v>29</v>
      </c>
      <c r="C58" s="65"/>
      <c r="D58" s="65"/>
      <c r="E58" s="65"/>
      <c r="F58" s="65"/>
      <c r="G58" s="65"/>
      <c r="H58" s="65"/>
      <c r="I58" s="27">
        <v>1</v>
      </c>
      <c r="J58" s="3">
        <v>21</v>
      </c>
      <c r="K58" s="27">
        <v>1</v>
      </c>
      <c r="L58" s="3">
        <v>21</v>
      </c>
      <c r="M58" s="27">
        <v>1</v>
      </c>
      <c r="N58" s="3">
        <v>30</v>
      </c>
      <c r="O58" s="27">
        <v>1</v>
      </c>
      <c r="P58" s="3">
        <v>16</v>
      </c>
      <c r="Q58" s="190">
        <f t="shared" si="20"/>
        <v>4</v>
      </c>
      <c r="R58" s="190">
        <f t="shared" si="20"/>
        <v>88</v>
      </c>
      <c r="S58" s="27">
        <v>1</v>
      </c>
      <c r="T58" s="3">
        <v>22</v>
      </c>
      <c r="U58" s="27">
        <v>1</v>
      </c>
      <c r="V58" s="3">
        <v>26</v>
      </c>
      <c r="W58" s="27">
        <v>1</v>
      </c>
      <c r="X58" s="3">
        <v>20</v>
      </c>
      <c r="Y58" s="3">
        <v>1</v>
      </c>
      <c r="Z58" s="3">
        <v>23</v>
      </c>
      <c r="AA58" s="3">
        <v>1</v>
      </c>
      <c r="AB58" s="3">
        <v>21</v>
      </c>
      <c r="AC58" s="190">
        <f t="shared" si="15"/>
        <v>5</v>
      </c>
      <c r="AD58" s="190">
        <f t="shared" si="15"/>
        <v>112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212">
        <f t="shared" si="16"/>
        <v>9</v>
      </c>
      <c r="AP58" s="212">
        <f t="shared" si="16"/>
        <v>200</v>
      </c>
      <c r="AQ58" s="19"/>
      <c r="AR58" s="86"/>
      <c r="AS58" s="92">
        <f t="shared" si="5"/>
        <v>22.22222222222222</v>
      </c>
      <c r="AT58" s="113">
        <f t="shared" si="6"/>
        <v>178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" customFormat="1" ht="12.75">
      <c r="A59" s="3">
        <v>28</v>
      </c>
      <c r="B59" s="3" t="s">
        <v>20</v>
      </c>
      <c r="C59" s="65"/>
      <c r="D59" s="65"/>
      <c r="E59" s="65"/>
      <c r="F59" s="65"/>
      <c r="G59" s="65"/>
      <c r="H59" s="65"/>
      <c r="I59" s="27">
        <v>0</v>
      </c>
      <c r="J59" s="3">
        <v>0</v>
      </c>
      <c r="K59" s="27">
        <v>1</v>
      </c>
      <c r="L59" s="3">
        <v>15</v>
      </c>
      <c r="M59" s="27">
        <v>0</v>
      </c>
      <c r="N59" s="3">
        <v>0</v>
      </c>
      <c r="O59" s="27">
        <v>1</v>
      </c>
      <c r="P59" s="3">
        <v>16</v>
      </c>
      <c r="Q59" s="190">
        <f>I59+K59+M59+O59</f>
        <v>2</v>
      </c>
      <c r="R59" s="190">
        <f t="shared" si="20"/>
        <v>31</v>
      </c>
      <c r="S59" s="27">
        <v>0</v>
      </c>
      <c r="T59" s="3">
        <v>0</v>
      </c>
      <c r="U59" s="27">
        <v>1</v>
      </c>
      <c r="V59" s="3">
        <v>12</v>
      </c>
      <c r="W59" s="27">
        <v>1</v>
      </c>
      <c r="X59" s="3">
        <v>13</v>
      </c>
      <c r="Y59" s="3">
        <v>1</v>
      </c>
      <c r="Z59" s="3">
        <v>13</v>
      </c>
      <c r="AA59" s="3">
        <v>1</v>
      </c>
      <c r="AB59" s="3">
        <v>12</v>
      </c>
      <c r="AC59" s="190">
        <f t="shared" si="15"/>
        <v>4</v>
      </c>
      <c r="AD59" s="190">
        <f t="shared" si="15"/>
        <v>50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212">
        <f t="shared" si="16"/>
        <v>6</v>
      </c>
      <c r="AP59" s="212">
        <f t="shared" si="16"/>
        <v>81</v>
      </c>
      <c r="AQ59" s="19"/>
      <c r="AR59" s="86"/>
      <c r="AS59" s="92">
        <f t="shared" si="5"/>
        <v>13.5</v>
      </c>
      <c r="AT59" s="113">
        <f t="shared" si="6"/>
        <v>73.25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" customFormat="1" ht="11.25" customHeight="1">
      <c r="A60" s="3">
        <v>29</v>
      </c>
      <c r="B60" s="3" t="s">
        <v>52</v>
      </c>
      <c r="C60" s="65"/>
      <c r="D60" s="65"/>
      <c r="E60" s="65"/>
      <c r="F60" s="65"/>
      <c r="G60" s="65"/>
      <c r="H60" s="65"/>
      <c r="I60" s="27">
        <v>0</v>
      </c>
      <c r="J60" s="19">
        <v>11</v>
      </c>
      <c r="K60" s="27">
        <v>1</v>
      </c>
      <c r="L60" s="3">
        <v>20</v>
      </c>
      <c r="M60" s="27">
        <v>1</v>
      </c>
      <c r="N60" s="3">
        <v>9</v>
      </c>
      <c r="O60" s="27">
        <v>1</v>
      </c>
      <c r="P60" s="3">
        <v>13</v>
      </c>
      <c r="Q60" s="190">
        <f t="shared" si="20"/>
        <v>3</v>
      </c>
      <c r="R60" s="190">
        <f t="shared" si="20"/>
        <v>53</v>
      </c>
      <c r="S60" s="27">
        <v>1</v>
      </c>
      <c r="T60" s="3">
        <v>15</v>
      </c>
      <c r="U60" s="27">
        <v>1</v>
      </c>
      <c r="V60" s="3">
        <v>9</v>
      </c>
      <c r="W60" s="27">
        <v>1</v>
      </c>
      <c r="X60" s="3">
        <v>16</v>
      </c>
      <c r="Y60" s="3">
        <v>1</v>
      </c>
      <c r="Z60" s="3">
        <v>19</v>
      </c>
      <c r="AA60" s="3">
        <v>1</v>
      </c>
      <c r="AB60" s="3">
        <v>18</v>
      </c>
      <c r="AC60" s="190">
        <f t="shared" si="15"/>
        <v>5</v>
      </c>
      <c r="AD60" s="190">
        <f t="shared" si="15"/>
        <v>77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212">
        <f t="shared" si="16"/>
        <v>8</v>
      </c>
      <c r="AP60" s="212">
        <f t="shared" si="16"/>
        <v>130</v>
      </c>
      <c r="AQ60" s="19"/>
      <c r="AR60" s="86"/>
      <c r="AS60" s="92">
        <f t="shared" si="5"/>
        <v>16.25</v>
      </c>
      <c r="AT60" s="113">
        <f t="shared" si="6"/>
        <v>116.75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s="1" customFormat="1" ht="12.75">
      <c r="A61" s="3">
        <v>30</v>
      </c>
      <c r="B61" s="3" t="s">
        <v>30</v>
      </c>
      <c r="C61" s="65"/>
      <c r="D61" s="65"/>
      <c r="E61" s="65"/>
      <c r="F61" s="65"/>
      <c r="G61" s="65"/>
      <c r="H61" s="65"/>
      <c r="I61" s="27">
        <v>0</v>
      </c>
      <c r="J61" s="3">
        <v>0</v>
      </c>
      <c r="K61" s="27">
        <v>1</v>
      </c>
      <c r="L61" s="3">
        <v>20</v>
      </c>
      <c r="M61" s="27">
        <v>1</v>
      </c>
      <c r="N61" s="3">
        <v>18</v>
      </c>
      <c r="O61" s="27">
        <v>0</v>
      </c>
      <c r="P61" s="3">
        <v>0</v>
      </c>
      <c r="Q61" s="190">
        <f t="shared" si="20"/>
        <v>2</v>
      </c>
      <c r="R61" s="190">
        <f t="shared" si="20"/>
        <v>38</v>
      </c>
      <c r="S61" s="27">
        <v>1</v>
      </c>
      <c r="T61" s="3">
        <v>19</v>
      </c>
      <c r="U61" s="27">
        <v>1</v>
      </c>
      <c r="V61" s="3">
        <v>19</v>
      </c>
      <c r="W61" s="27">
        <v>1</v>
      </c>
      <c r="X61" s="3">
        <v>16</v>
      </c>
      <c r="Y61" s="3">
        <v>1</v>
      </c>
      <c r="Z61" s="3">
        <v>15</v>
      </c>
      <c r="AA61" s="3">
        <v>1</v>
      </c>
      <c r="AB61" s="3">
        <v>18</v>
      </c>
      <c r="AC61" s="190">
        <f t="shared" si="15"/>
        <v>5</v>
      </c>
      <c r="AD61" s="190">
        <f t="shared" si="15"/>
        <v>87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212">
        <f t="shared" si="16"/>
        <v>7</v>
      </c>
      <c r="AP61" s="212">
        <f t="shared" si="16"/>
        <v>125</v>
      </c>
      <c r="AQ61" s="19"/>
      <c r="AR61" s="86"/>
      <c r="AS61" s="92">
        <f t="shared" si="5"/>
        <v>17.857142857142858</v>
      </c>
      <c r="AT61" s="113">
        <f t="shared" si="6"/>
        <v>115.5</v>
      </c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s="1" customFormat="1" ht="12.75">
      <c r="A62" s="3">
        <v>31</v>
      </c>
      <c r="B62" s="3" t="s">
        <v>61</v>
      </c>
      <c r="C62" s="65"/>
      <c r="D62" s="65"/>
      <c r="E62" s="65"/>
      <c r="F62" s="65"/>
      <c r="G62" s="65"/>
      <c r="H62" s="65"/>
      <c r="I62" s="27">
        <v>1</v>
      </c>
      <c r="J62" s="3">
        <v>15</v>
      </c>
      <c r="K62" s="27">
        <v>1</v>
      </c>
      <c r="L62" s="3">
        <v>17</v>
      </c>
      <c r="M62" s="27">
        <v>0</v>
      </c>
      <c r="N62" s="3">
        <v>0</v>
      </c>
      <c r="O62" s="27">
        <v>1</v>
      </c>
      <c r="P62" s="3">
        <v>13</v>
      </c>
      <c r="Q62" s="190">
        <f t="shared" si="20"/>
        <v>3</v>
      </c>
      <c r="R62" s="190">
        <f t="shared" si="20"/>
        <v>45</v>
      </c>
      <c r="S62" s="27">
        <v>1</v>
      </c>
      <c r="T62" s="3">
        <v>12</v>
      </c>
      <c r="U62" s="27">
        <v>1</v>
      </c>
      <c r="V62" s="3">
        <v>13</v>
      </c>
      <c r="W62" s="27">
        <v>0</v>
      </c>
      <c r="X62" s="3">
        <v>0</v>
      </c>
      <c r="Y62" s="3">
        <v>1</v>
      </c>
      <c r="Z62" s="3">
        <v>17</v>
      </c>
      <c r="AA62" s="3">
        <v>1</v>
      </c>
      <c r="AB62" s="3">
        <v>14</v>
      </c>
      <c r="AC62" s="190">
        <f t="shared" si="15"/>
        <v>4</v>
      </c>
      <c r="AD62" s="190">
        <f t="shared" si="15"/>
        <v>56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212">
        <f t="shared" si="16"/>
        <v>7</v>
      </c>
      <c r="AP62" s="212">
        <f t="shared" si="16"/>
        <v>101</v>
      </c>
      <c r="AQ62" s="19"/>
      <c r="AR62" s="86"/>
      <c r="AS62" s="92">
        <f t="shared" si="5"/>
        <v>14.428571428571429</v>
      </c>
      <c r="AT62" s="113">
        <f t="shared" si="6"/>
        <v>89.75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1" customFormat="1" ht="13.5" thickBot="1">
      <c r="A63" s="3">
        <v>32</v>
      </c>
      <c r="B63" s="3" t="s">
        <v>19</v>
      </c>
      <c r="C63" s="65"/>
      <c r="D63" s="65"/>
      <c r="E63" s="65"/>
      <c r="F63" s="65"/>
      <c r="G63" s="65"/>
      <c r="H63" s="65"/>
      <c r="I63" s="27">
        <v>1</v>
      </c>
      <c r="J63" s="3">
        <v>14</v>
      </c>
      <c r="K63" s="27">
        <v>1</v>
      </c>
      <c r="L63" s="3">
        <v>12</v>
      </c>
      <c r="M63" s="27">
        <v>1</v>
      </c>
      <c r="N63" s="3">
        <v>22</v>
      </c>
      <c r="O63" s="27">
        <v>1</v>
      </c>
      <c r="P63" s="3">
        <v>19</v>
      </c>
      <c r="Q63" s="190">
        <f t="shared" si="20"/>
        <v>4</v>
      </c>
      <c r="R63" s="190">
        <f t="shared" si="20"/>
        <v>67</v>
      </c>
      <c r="S63" s="27">
        <v>1</v>
      </c>
      <c r="T63" s="3">
        <v>15</v>
      </c>
      <c r="U63" s="27">
        <v>1</v>
      </c>
      <c r="V63" s="3">
        <v>21</v>
      </c>
      <c r="W63" s="27">
        <v>1</v>
      </c>
      <c r="X63" s="3">
        <v>20</v>
      </c>
      <c r="Y63" s="3">
        <v>1</v>
      </c>
      <c r="Z63" s="3">
        <v>15</v>
      </c>
      <c r="AA63" s="3">
        <v>1</v>
      </c>
      <c r="AB63" s="3">
        <v>20</v>
      </c>
      <c r="AC63" s="190">
        <f t="shared" si="15"/>
        <v>5</v>
      </c>
      <c r="AD63" s="190">
        <f t="shared" si="15"/>
        <v>91</v>
      </c>
      <c r="AE63" s="4"/>
      <c r="AF63" s="4"/>
      <c r="AG63" s="3"/>
      <c r="AH63" s="3"/>
      <c r="AI63" s="3"/>
      <c r="AJ63" s="3"/>
      <c r="AK63" s="3"/>
      <c r="AL63" s="3"/>
      <c r="AM63" s="4"/>
      <c r="AN63" s="4"/>
      <c r="AO63" s="212">
        <f t="shared" si="16"/>
        <v>9</v>
      </c>
      <c r="AP63" s="212">
        <f t="shared" si="16"/>
        <v>158</v>
      </c>
      <c r="AQ63" s="19"/>
      <c r="AR63" s="19"/>
      <c r="AS63" s="93">
        <f t="shared" si="5"/>
        <v>17.555555555555557</v>
      </c>
      <c r="AT63" s="114">
        <f t="shared" si="6"/>
        <v>141.25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1" customFormat="1" ht="13.5" thickBot="1">
      <c r="A64" s="90"/>
      <c r="B64" s="45" t="s">
        <v>62</v>
      </c>
      <c r="C64" s="68"/>
      <c r="D64" s="68"/>
      <c r="E64" s="68"/>
      <c r="F64" s="68"/>
      <c r="G64" s="68"/>
      <c r="H64" s="68"/>
      <c r="I64" s="45">
        <f>SUM(I30:I63)-I46-I47</f>
        <v>28</v>
      </c>
      <c r="J64" s="45">
        <f aca="true" t="shared" si="21" ref="J64:AP64">SUM(J30:J63)-J46-J47</f>
        <v>593</v>
      </c>
      <c r="K64" s="45">
        <f t="shared" si="21"/>
        <v>29</v>
      </c>
      <c r="L64" s="45">
        <f t="shared" si="21"/>
        <v>615</v>
      </c>
      <c r="M64" s="45">
        <f t="shared" si="21"/>
        <v>26</v>
      </c>
      <c r="N64" s="45">
        <f t="shared" si="21"/>
        <v>544</v>
      </c>
      <c r="O64" s="45">
        <f t="shared" si="21"/>
        <v>28</v>
      </c>
      <c r="P64" s="45">
        <f t="shared" si="21"/>
        <v>597</v>
      </c>
      <c r="Q64" s="202">
        <f t="shared" si="21"/>
        <v>111</v>
      </c>
      <c r="R64" s="202">
        <f t="shared" si="21"/>
        <v>2349</v>
      </c>
      <c r="S64" s="45">
        <f t="shared" si="21"/>
        <v>32</v>
      </c>
      <c r="T64" s="45">
        <f t="shared" si="21"/>
        <v>615</v>
      </c>
      <c r="U64" s="45">
        <f t="shared" si="21"/>
        <v>32</v>
      </c>
      <c r="V64" s="45">
        <f t="shared" si="21"/>
        <v>599</v>
      </c>
      <c r="W64" s="45">
        <f t="shared" si="21"/>
        <v>34</v>
      </c>
      <c r="X64" s="45">
        <f t="shared" si="21"/>
        <v>610</v>
      </c>
      <c r="Y64" s="45">
        <f t="shared" si="21"/>
        <v>33</v>
      </c>
      <c r="Z64" s="45">
        <f t="shared" si="21"/>
        <v>658</v>
      </c>
      <c r="AA64" s="45">
        <f t="shared" si="21"/>
        <v>32</v>
      </c>
      <c r="AB64" s="45">
        <f t="shared" si="21"/>
        <v>636</v>
      </c>
      <c r="AC64" s="202">
        <f t="shared" si="21"/>
        <v>163</v>
      </c>
      <c r="AD64" s="202">
        <f t="shared" si="21"/>
        <v>3118</v>
      </c>
      <c r="AE64" s="45">
        <f t="shared" si="21"/>
        <v>0</v>
      </c>
      <c r="AF64" s="45">
        <f t="shared" si="21"/>
        <v>0</v>
      </c>
      <c r="AG64" s="45">
        <f t="shared" si="21"/>
        <v>0</v>
      </c>
      <c r="AH64" s="45">
        <f t="shared" si="21"/>
        <v>0</v>
      </c>
      <c r="AI64" s="45">
        <f t="shared" si="21"/>
        <v>0</v>
      </c>
      <c r="AJ64" s="45">
        <f t="shared" si="21"/>
        <v>0</v>
      </c>
      <c r="AK64" s="45">
        <f t="shared" si="21"/>
        <v>0</v>
      </c>
      <c r="AL64" s="45">
        <f t="shared" si="21"/>
        <v>0</v>
      </c>
      <c r="AM64" s="45">
        <f t="shared" si="21"/>
        <v>0</v>
      </c>
      <c r="AN64" s="45">
        <f t="shared" si="21"/>
        <v>0</v>
      </c>
      <c r="AO64" s="220">
        <f t="shared" si="21"/>
        <v>274</v>
      </c>
      <c r="AP64" s="220">
        <f t="shared" si="21"/>
        <v>5467</v>
      </c>
      <c r="AQ64" s="45"/>
      <c r="AR64" s="110"/>
      <c r="AS64" s="111">
        <f t="shared" si="5"/>
        <v>19.952554744525546</v>
      </c>
      <c r="AT64" s="115">
        <f t="shared" si="6"/>
        <v>4879.75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1" customFormat="1" ht="12.75">
      <c r="A65" s="13"/>
      <c r="B65" s="13"/>
      <c r="C65" s="69"/>
      <c r="D65" s="69"/>
      <c r="E65" s="69"/>
      <c r="F65" s="69"/>
      <c r="G65" s="69"/>
      <c r="H65" s="69"/>
      <c r="I65" s="30"/>
      <c r="J65" s="13"/>
      <c r="K65" s="30"/>
      <c r="L65" s="13"/>
      <c r="M65" s="30"/>
      <c r="N65" s="13"/>
      <c r="O65" s="30"/>
      <c r="P65" s="13"/>
      <c r="Q65" s="211" t="s">
        <v>86</v>
      </c>
      <c r="R65" s="201"/>
      <c r="S65" s="30"/>
      <c r="T65" s="13"/>
      <c r="U65" s="30"/>
      <c r="V65" s="13"/>
      <c r="W65" s="30"/>
      <c r="X65" s="13"/>
      <c r="Y65" s="13"/>
      <c r="Z65" s="13"/>
      <c r="AA65" s="13"/>
      <c r="AB65" s="13"/>
      <c r="AC65" s="201"/>
      <c r="AD65" s="201"/>
      <c r="AE65" s="14"/>
      <c r="AF65" s="14"/>
      <c r="AG65" s="13"/>
      <c r="AH65" s="13"/>
      <c r="AI65" s="13"/>
      <c r="AJ65" s="13"/>
      <c r="AK65" s="13"/>
      <c r="AL65" s="13"/>
      <c r="AM65" s="14"/>
      <c r="AN65" s="14"/>
      <c r="AO65" s="219"/>
      <c r="AP65" s="219"/>
      <c r="AQ65" s="21"/>
      <c r="AR65" s="88"/>
      <c r="AS65" s="95"/>
      <c r="AT65" s="117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s="1" customFormat="1" ht="13.5" thickBot="1">
      <c r="A66" s="3">
        <v>1</v>
      </c>
      <c r="B66" s="11" t="s">
        <v>31</v>
      </c>
      <c r="C66" s="65"/>
      <c r="D66" s="65"/>
      <c r="E66" s="65"/>
      <c r="F66" s="65"/>
      <c r="G66" s="65"/>
      <c r="H66" s="65"/>
      <c r="I66" s="27">
        <v>2</v>
      </c>
      <c r="J66" s="3">
        <v>66</v>
      </c>
      <c r="K66" s="27">
        <v>3</v>
      </c>
      <c r="L66" s="3">
        <v>76</v>
      </c>
      <c r="M66" s="27">
        <v>2</v>
      </c>
      <c r="N66" s="3">
        <v>61</v>
      </c>
      <c r="O66" s="27">
        <v>2</v>
      </c>
      <c r="P66" s="3">
        <v>54</v>
      </c>
      <c r="Q66" s="190">
        <f>O66+M66+K66+I66</f>
        <v>9</v>
      </c>
      <c r="R66" s="190">
        <f>P66+N66+L66+J66</f>
        <v>257</v>
      </c>
      <c r="S66" s="27"/>
      <c r="T66" s="3"/>
      <c r="U66" s="27"/>
      <c r="V66" s="3"/>
      <c r="W66" s="27"/>
      <c r="X66" s="3"/>
      <c r="Y66" s="3"/>
      <c r="Z66" s="3"/>
      <c r="AA66" s="3"/>
      <c r="AB66" s="3"/>
      <c r="AC66" s="190"/>
      <c r="AD66" s="190"/>
      <c r="AE66" s="4"/>
      <c r="AF66" s="4"/>
      <c r="AG66" s="3"/>
      <c r="AH66" s="3"/>
      <c r="AI66" s="3"/>
      <c r="AJ66" s="3"/>
      <c r="AK66" s="3"/>
      <c r="AL66" s="3"/>
      <c r="AM66" s="4"/>
      <c r="AN66" s="4"/>
      <c r="AO66" s="212">
        <f>AC66+Q66</f>
        <v>9</v>
      </c>
      <c r="AP66" s="212">
        <f>AN66+R66</f>
        <v>257</v>
      </c>
      <c r="AQ66" s="19"/>
      <c r="AR66" s="86"/>
      <c r="AS66" s="93">
        <f t="shared" si="5"/>
        <v>28.555555555555557</v>
      </c>
      <c r="AT66" s="114">
        <f t="shared" si="6"/>
        <v>192.75</v>
      </c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s="1" customFormat="1" ht="13.5" thickBot="1">
      <c r="A67" s="44"/>
      <c r="B67" s="45" t="s">
        <v>51</v>
      </c>
      <c r="C67" s="68"/>
      <c r="D67" s="68"/>
      <c r="E67" s="71"/>
      <c r="F67" s="71"/>
      <c r="G67" s="71"/>
      <c r="H67" s="71"/>
      <c r="I67" s="45">
        <f aca="true" t="shared" si="22" ref="I67:R67">I66</f>
        <v>2</v>
      </c>
      <c r="J67" s="45">
        <f t="shared" si="22"/>
        <v>66</v>
      </c>
      <c r="K67" s="45">
        <f t="shared" si="22"/>
        <v>3</v>
      </c>
      <c r="L67" s="45">
        <f t="shared" si="22"/>
        <v>76</v>
      </c>
      <c r="M67" s="45">
        <f t="shared" si="22"/>
        <v>2</v>
      </c>
      <c r="N67" s="45">
        <f t="shared" si="22"/>
        <v>61</v>
      </c>
      <c r="O67" s="45">
        <f t="shared" si="22"/>
        <v>2</v>
      </c>
      <c r="P67" s="45">
        <f t="shared" si="22"/>
        <v>54</v>
      </c>
      <c r="Q67" s="202">
        <f t="shared" si="22"/>
        <v>9</v>
      </c>
      <c r="R67" s="202">
        <f t="shared" si="22"/>
        <v>257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202"/>
      <c r="AD67" s="202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220">
        <f>AO66</f>
        <v>9</v>
      </c>
      <c r="AP67" s="220">
        <f>AP66</f>
        <v>257</v>
      </c>
      <c r="AQ67" s="56"/>
      <c r="AR67" s="89"/>
      <c r="AS67" s="94">
        <f t="shared" si="5"/>
        <v>28.555555555555557</v>
      </c>
      <c r="AT67" s="115">
        <f t="shared" si="6"/>
        <v>192.75</v>
      </c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68" s="1" customFormat="1" ht="12.75" customHeight="1">
      <c r="A68" s="13"/>
      <c r="B68" s="21"/>
      <c r="C68" s="69"/>
      <c r="D68" s="69"/>
      <c r="E68" s="69"/>
      <c r="F68" s="69"/>
      <c r="G68" s="69"/>
      <c r="H68" s="69"/>
      <c r="I68" s="30"/>
      <c r="J68" s="13"/>
      <c r="K68" s="30"/>
      <c r="L68" s="13"/>
      <c r="M68" s="30"/>
      <c r="N68" s="13"/>
      <c r="O68" s="30"/>
      <c r="P68" s="13"/>
      <c r="Q68" s="211" t="s">
        <v>73</v>
      </c>
      <c r="R68" s="201"/>
      <c r="S68" s="30"/>
      <c r="T68" s="13"/>
      <c r="U68" s="30"/>
      <c r="V68" s="13"/>
      <c r="W68" s="30"/>
      <c r="X68" s="13"/>
      <c r="Y68" s="13"/>
      <c r="Z68" s="13"/>
      <c r="AA68" s="13"/>
      <c r="AB68" s="13"/>
      <c r="AC68" s="201"/>
      <c r="AD68" s="201"/>
      <c r="AE68" s="14"/>
      <c r="AF68" s="14"/>
      <c r="AG68" s="13"/>
      <c r="AH68" s="13"/>
      <c r="AI68" s="13"/>
      <c r="AJ68" s="13"/>
      <c r="AK68" s="13"/>
      <c r="AL68" s="13"/>
      <c r="AM68" s="14"/>
      <c r="AN68" s="14"/>
      <c r="AO68" s="219"/>
      <c r="AP68" s="219"/>
      <c r="AQ68" s="21"/>
      <c r="AR68" s="88"/>
      <c r="AS68" s="95"/>
      <c r="AT68" s="117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68" s="1" customFormat="1" ht="12.75" customHeight="1">
      <c r="A69" s="3">
        <v>1</v>
      </c>
      <c r="B69" s="80" t="s">
        <v>93</v>
      </c>
      <c r="C69" s="65"/>
      <c r="D69" s="65"/>
      <c r="E69" s="65"/>
      <c r="F69" s="65"/>
      <c r="G69" s="65"/>
      <c r="H69" s="65"/>
      <c r="I69" s="27">
        <v>1</v>
      </c>
      <c r="J69" s="3">
        <v>21</v>
      </c>
      <c r="K69" s="27">
        <v>1</v>
      </c>
      <c r="L69" s="3">
        <v>13</v>
      </c>
      <c r="M69" s="27">
        <v>1</v>
      </c>
      <c r="N69" s="3">
        <v>14</v>
      </c>
      <c r="O69" s="27">
        <v>1</v>
      </c>
      <c r="P69" s="3">
        <v>17</v>
      </c>
      <c r="Q69" s="190">
        <f aca="true" t="shared" si="23" ref="Q69:R72">I69+K69+M69+O69</f>
        <v>4</v>
      </c>
      <c r="R69" s="190">
        <f t="shared" si="23"/>
        <v>65</v>
      </c>
      <c r="S69" s="27"/>
      <c r="T69" s="3"/>
      <c r="U69" s="27"/>
      <c r="V69" s="3"/>
      <c r="W69" s="27"/>
      <c r="X69" s="3"/>
      <c r="Y69" s="3"/>
      <c r="Z69" s="3"/>
      <c r="AA69" s="3"/>
      <c r="AB69" s="3"/>
      <c r="AC69" s="190"/>
      <c r="AD69" s="190"/>
      <c r="AE69" s="4"/>
      <c r="AF69" s="4"/>
      <c r="AG69" s="3"/>
      <c r="AH69" s="3"/>
      <c r="AI69" s="3"/>
      <c r="AJ69" s="3"/>
      <c r="AK69" s="3"/>
      <c r="AL69" s="3"/>
      <c r="AM69" s="4"/>
      <c r="AN69" s="4"/>
      <c r="AO69" s="212">
        <f>Q69+AC69</f>
        <v>4</v>
      </c>
      <c r="AP69" s="212">
        <f>R69+AD69</f>
        <v>65</v>
      </c>
      <c r="AQ69" s="19">
        <f aca="true" t="shared" si="24" ref="AQ69:AR72">C69+E69+G69</f>
        <v>0</v>
      </c>
      <c r="AR69" s="86">
        <f t="shared" si="24"/>
        <v>0</v>
      </c>
      <c r="AS69" s="92">
        <f t="shared" si="5"/>
        <v>16.25</v>
      </c>
      <c r="AT69" s="113">
        <f t="shared" si="6"/>
        <v>48.75</v>
      </c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68" s="1" customFormat="1" ht="12.75" customHeight="1">
      <c r="A70" s="3">
        <v>2</v>
      </c>
      <c r="B70" s="80" t="s">
        <v>75</v>
      </c>
      <c r="C70" s="65"/>
      <c r="D70" s="65"/>
      <c r="E70" s="65"/>
      <c r="F70" s="65"/>
      <c r="G70" s="65"/>
      <c r="H70" s="65"/>
      <c r="I70" s="27">
        <v>0</v>
      </c>
      <c r="J70" s="3">
        <v>0</v>
      </c>
      <c r="K70" s="27">
        <v>1</v>
      </c>
      <c r="L70" s="3">
        <v>12</v>
      </c>
      <c r="M70" s="27">
        <v>0</v>
      </c>
      <c r="N70" s="3">
        <v>0</v>
      </c>
      <c r="O70" s="27">
        <v>1</v>
      </c>
      <c r="P70" s="3">
        <v>18</v>
      </c>
      <c r="Q70" s="190">
        <f t="shared" si="23"/>
        <v>2</v>
      </c>
      <c r="R70" s="190">
        <f t="shared" si="23"/>
        <v>30</v>
      </c>
      <c r="S70" s="27"/>
      <c r="T70" s="3"/>
      <c r="U70" s="27"/>
      <c r="V70" s="3"/>
      <c r="W70" s="27"/>
      <c r="X70" s="3"/>
      <c r="Y70" s="3"/>
      <c r="Z70" s="3"/>
      <c r="AA70" s="3"/>
      <c r="AB70" s="3"/>
      <c r="AC70" s="190"/>
      <c r="AD70" s="190"/>
      <c r="AE70" s="4"/>
      <c r="AF70" s="4"/>
      <c r="AG70" s="3"/>
      <c r="AH70" s="3"/>
      <c r="AI70" s="3"/>
      <c r="AJ70" s="3"/>
      <c r="AK70" s="3"/>
      <c r="AL70" s="3"/>
      <c r="AM70" s="4"/>
      <c r="AN70" s="4"/>
      <c r="AO70" s="212">
        <f>Q70+AC70</f>
        <v>2</v>
      </c>
      <c r="AP70" s="212">
        <f>R70+AD70</f>
        <v>30</v>
      </c>
      <c r="AQ70" s="19">
        <f t="shared" si="24"/>
        <v>0</v>
      </c>
      <c r="AR70" s="86">
        <f t="shared" si="24"/>
        <v>0</v>
      </c>
      <c r="AS70" s="92">
        <f t="shared" si="5"/>
        <v>15</v>
      </c>
      <c r="AT70" s="113">
        <f t="shared" si="6"/>
        <v>22.5</v>
      </c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1:68" s="1" customFormat="1" ht="12.75">
      <c r="A71" s="3">
        <v>3</v>
      </c>
      <c r="B71" s="81" t="s">
        <v>94</v>
      </c>
      <c r="C71" s="66"/>
      <c r="D71" s="66"/>
      <c r="E71" s="65"/>
      <c r="F71" s="65"/>
      <c r="G71" s="65"/>
      <c r="H71" s="65"/>
      <c r="I71" s="27">
        <v>1</v>
      </c>
      <c r="J71" s="3">
        <v>14</v>
      </c>
      <c r="K71" s="27">
        <v>0</v>
      </c>
      <c r="L71" s="3">
        <v>0</v>
      </c>
      <c r="M71" s="27">
        <v>1</v>
      </c>
      <c r="N71" s="3">
        <v>13</v>
      </c>
      <c r="O71" s="27">
        <v>0</v>
      </c>
      <c r="P71" s="3">
        <v>0</v>
      </c>
      <c r="Q71" s="190">
        <f t="shared" si="23"/>
        <v>2</v>
      </c>
      <c r="R71" s="190">
        <f t="shared" si="23"/>
        <v>27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190"/>
      <c r="AD71" s="190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212">
        <f>AC71+Q71</f>
        <v>2</v>
      </c>
      <c r="AP71" s="212">
        <f>AD71+R71</f>
        <v>27</v>
      </c>
      <c r="AQ71" s="19">
        <f t="shared" si="24"/>
        <v>0</v>
      </c>
      <c r="AR71" s="86">
        <f t="shared" si="24"/>
        <v>0</v>
      </c>
      <c r="AS71" s="92">
        <f t="shared" si="5"/>
        <v>13.5</v>
      </c>
      <c r="AT71" s="113">
        <f t="shared" si="6"/>
        <v>20.25</v>
      </c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68" s="1" customFormat="1" ht="13.5" thickBot="1">
      <c r="A72" s="11">
        <v>4</v>
      </c>
      <c r="B72" s="79" t="s">
        <v>76</v>
      </c>
      <c r="C72" s="78">
        <v>0</v>
      </c>
      <c r="D72" s="78"/>
      <c r="E72" s="76"/>
      <c r="F72" s="76"/>
      <c r="G72" s="76"/>
      <c r="H72" s="76"/>
      <c r="I72" s="77">
        <v>1</v>
      </c>
      <c r="J72" s="75">
        <v>7</v>
      </c>
      <c r="K72" s="77">
        <v>0</v>
      </c>
      <c r="L72" s="75">
        <v>0</v>
      </c>
      <c r="M72" s="77">
        <v>1</v>
      </c>
      <c r="N72" s="75">
        <v>15</v>
      </c>
      <c r="O72" s="77">
        <v>0</v>
      </c>
      <c r="P72" s="75">
        <v>0</v>
      </c>
      <c r="Q72" s="195">
        <f t="shared" si="23"/>
        <v>2</v>
      </c>
      <c r="R72" s="195">
        <f t="shared" si="23"/>
        <v>22</v>
      </c>
      <c r="S72" s="77"/>
      <c r="T72" s="75"/>
      <c r="U72" s="77"/>
      <c r="V72" s="75"/>
      <c r="W72" s="77"/>
      <c r="X72" s="75"/>
      <c r="Y72" s="75"/>
      <c r="Z72" s="75"/>
      <c r="AA72" s="75"/>
      <c r="AB72" s="75"/>
      <c r="AC72" s="205"/>
      <c r="AD72" s="205"/>
      <c r="AE72" s="15"/>
      <c r="AF72" s="15"/>
      <c r="AG72" s="75"/>
      <c r="AH72" s="75"/>
      <c r="AI72" s="75"/>
      <c r="AJ72" s="75"/>
      <c r="AK72" s="75"/>
      <c r="AL72" s="75"/>
      <c r="AM72" s="15"/>
      <c r="AN72" s="15"/>
      <c r="AO72" s="215">
        <f>AC72+Q72</f>
        <v>2</v>
      </c>
      <c r="AP72" s="215">
        <f>AD72+R72</f>
        <v>22</v>
      </c>
      <c r="AQ72" s="105">
        <f t="shared" si="24"/>
        <v>0</v>
      </c>
      <c r="AR72" s="106">
        <f t="shared" si="24"/>
        <v>0</v>
      </c>
      <c r="AS72" s="93">
        <f t="shared" si="5"/>
        <v>11</v>
      </c>
      <c r="AT72" s="113">
        <f t="shared" si="6"/>
        <v>16.5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1:68" s="104" customFormat="1" ht="13.5" thickBot="1">
      <c r="A73" s="82"/>
      <c r="B73" s="101" t="s">
        <v>59</v>
      </c>
      <c r="C73" s="102">
        <f aca="true" t="shared" si="25" ref="C73:R73">SUM(C69:C72)</f>
        <v>0</v>
      </c>
      <c r="D73" s="102">
        <f t="shared" si="25"/>
        <v>0</v>
      </c>
      <c r="E73" s="102">
        <f t="shared" si="25"/>
        <v>0</v>
      </c>
      <c r="F73" s="102">
        <f t="shared" si="25"/>
        <v>0</v>
      </c>
      <c r="G73" s="102">
        <f t="shared" si="25"/>
        <v>0</v>
      </c>
      <c r="H73" s="102">
        <f t="shared" si="25"/>
        <v>0</v>
      </c>
      <c r="I73" s="102">
        <f t="shared" si="25"/>
        <v>3</v>
      </c>
      <c r="J73" s="102">
        <f t="shared" si="25"/>
        <v>42</v>
      </c>
      <c r="K73" s="102">
        <f t="shared" si="25"/>
        <v>2</v>
      </c>
      <c r="L73" s="102">
        <f t="shared" si="25"/>
        <v>25</v>
      </c>
      <c r="M73" s="102">
        <f t="shared" si="25"/>
        <v>3</v>
      </c>
      <c r="N73" s="102">
        <f t="shared" si="25"/>
        <v>42</v>
      </c>
      <c r="O73" s="102">
        <f t="shared" si="25"/>
        <v>2</v>
      </c>
      <c r="P73" s="102">
        <f t="shared" si="25"/>
        <v>35</v>
      </c>
      <c r="Q73" s="203">
        <f t="shared" si="25"/>
        <v>10</v>
      </c>
      <c r="R73" s="203">
        <f t="shared" si="25"/>
        <v>144</v>
      </c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203"/>
      <c r="AD73" s="203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221">
        <f>SUM(AO69:AO72)</f>
        <v>10</v>
      </c>
      <c r="AP73" s="221">
        <f>SUM(AP69:AP72)</f>
        <v>144</v>
      </c>
      <c r="AQ73" s="102">
        <f>SUM(AQ69:AQ72)</f>
        <v>0</v>
      </c>
      <c r="AR73" s="102">
        <f>SUM(AR69:AR72)</f>
        <v>0</v>
      </c>
      <c r="AS73" s="107">
        <f t="shared" si="5"/>
        <v>14.4</v>
      </c>
      <c r="AT73" s="118">
        <f t="shared" si="6"/>
        <v>108</v>
      </c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</row>
    <row r="74" spans="1:68" s="43" customFormat="1" ht="13.5" thickBot="1">
      <c r="A74" s="47"/>
      <c r="B74" s="46" t="s">
        <v>32</v>
      </c>
      <c r="C74" s="108">
        <f>C73+C67+C64+C28</f>
        <v>0</v>
      </c>
      <c r="D74" s="108">
        <f aca="true" t="shared" si="26" ref="D74:AR74">D73+D67+D64+D28</f>
        <v>0</v>
      </c>
      <c r="E74" s="108">
        <f t="shared" si="26"/>
        <v>0</v>
      </c>
      <c r="F74" s="108">
        <f t="shared" si="26"/>
        <v>0</v>
      </c>
      <c r="G74" s="108">
        <f t="shared" si="26"/>
        <v>0</v>
      </c>
      <c r="H74" s="108">
        <f t="shared" si="26"/>
        <v>0</v>
      </c>
      <c r="I74" s="108">
        <f t="shared" si="26"/>
        <v>52</v>
      </c>
      <c r="J74" s="108">
        <f t="shared" si="26"/>
        <v>1157</v>
      </c>
      <c r="K74" s="108">
        <f t="shared" si="26"/>
        <v>53</v>
      </c>
      <c r="L74" s="108">
        <f t="shared" si="26"/>
        <v>1221</v>
      </c>
      <c r="M74" s="108">
        <f t="shared" si="26"/>
        <v>51</v>
      </c>
      <c r="N74" s="108">
        <f t="shared" si="26"/>
        <v>1142</v>
      </c>
      <c r="O74" s="108">
        <f t="shared" si="26"/>
        <v>50</v>
      </c>
      <c r="P74" s="108">
        <f t="shared" si="26"/>
        <v>1164</v>
      </c>
      <c r="Q74" s="204">
        <f t="shared" si="26"/>
        <v>206</v>
      </c>
      <c r="R74" s="204">
        <f t="shared" si="26"/>
        <v>4684</v>
      </c>
      <c r="S74" s="108">
        <f t="shared" si="26"/>
        <v>57</v>
      </c>
      <c r="T74" s="108">
        <f t="shared" si="26"/>
        <v>1249</v>
      </c>
      <c r="U74" s="108">
        <f t="shared" si="26"/>
        <v>51</v>
      </c>
      <c r="V74" s="108">
        <f t="shared" si="26"/>
        <v>1045</v>
      </c>
      <c r="W74" s="108">
        <f t="shared" si="26"/>
        <v>59</v>
      </c>
      <c r="X74" s="108">
        <f t="shared" si="26"/>
        <v>1214</v>
      </c>
      <c r="Y74" s="108">
        <f t="shared" si="26"/>
        <v>56</v>
      </c>
      <c r="Z74" s="108">
        <f t="shared" si="26"/>
        <v>1170</v>
      </c>
      <c r="AA74" s="108">
        <f t="shared" si="26"/>
        <v>53</v>
      </c>
      <c r="AB74" s="108">
        <f t="shared" si="26"/>
        <v>1145</v>
      </c>
      <c r="AC74" s="204">
        <f t="shared" si="26"/>
        <v>276</v>
      </c>
      <c r="AD74" s="204">
        <f t="shared" si="26"/>
        <v>5823</v>
      </c>
      <c r="AE74" s="108">
        <f t="shared" si="26"/>
        <v>0</v>
      </c>
      <c r="AF74" s="108">
        <f t="shared" si="26"/>
        <v>0</v>
      </c>
      <c r="AG74" s="108">
        <f t="shared" si="26"/>
        <v>21</v>
      </c>
      <c r="AH74" s="108">
        <f t="shared" si="26"/>
        <v>521</v>
      </c>
      <c r="AI74" s="108">
        <f t="shared" si="26"/>
        <v>12</v>
      </c>
      <c r="AJ74" s="108">
        <f t="shared" si="26"/>
        <v>277</v>
      </c>
      <c r="AK74" s="108">
        <f t="shared" si="26"/>
        <v>14</v>
      </c>
      <c r="AL74" s="108">
        <f t="shared" si="26"/>
        <v>289</v>
      </c>
      <c r="AM74" s="108">
        <f t="shared" si="26"/>
        <v>47</v>
      </c>
      <c r="AN74" s="108">
        <f t="shared" si="26"/>
        <v>1087</v>
      </c>
      <c r="AO74" s="222">
        <f t="shared" si="26"/>
        <v>529</v>
      </c>
      <c r="AP74" s="222">
        <f>AP73+AP67+AP64+AP28</f>
        <v>11594</v>
      </c>
      <c r="AQ74" s="108">
        <f t="shared" si="26"/>
        <v>0</v>
      </c>
      <c r="AR74" s="108">
        <f t="shared" si="26"/>
        <v>0</v>
      </c>
      <c r="AS74" s="109">
        <f t="shared" si="5"/>
        <v>21.916824196597354</v>
      </c>
      <c r="AT74" s="115">
        <f>(R74*0.75)+(AD74*1)+(AN74*1.22)</f>
        <v>10662.14</v>
      </c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1:68" ht="12.75">
      <c r="A75" s="18"/>
      <c r="B75" s="18"/>
      <c r="C75" s="18"/>
      <c r="D75" s="18"/>
      <c r="E75" s="18"/>
      <c r="F75" s="18"/>
      <c r="G75" s="18"/>
      <c r="H75" s="18"/>
      <c r="I75" s="41"/>
      <c r="J75" s="41"/>
      <c r="K75" s="41"/>
      <c r="L75" s="41"/>
      <c r="M75" s="41"/>
      <c r="N75" s="41"/>
      <c r="O75" s="41"/>
      <c r="P75" s="18"/>
      <c r="Q75" s="24"/>
      <c r="R75" s="24"/>
      <c r="S75" s="31"/>
      <c r="T75" s="18"/>
      <c r="U75" s="31"/>
      <c r="V75" s="18"/>
      <c r="W75" s="31"/>
      <c r="X75" s="18"/>
      <c r="Y75" s="18"/>
      <c r="Z75" s="18"/>
      <c r="AA75" s="18"/>
      <c r="AB75" s="18"/>
      <c r="AC75" s="24"/>
      <c r="AD75" s="24"/>
      <c r="AE75" s="24"/>
      <c r="AF75" s="24"/>
      <c r="AG75" s="18"/>
      <c r="AH75" s="18"/>
      <c r="AI75" s="18"/>
      <c r="AJ75" s="18"/>
      <c r="AK75" s="18"/>
      <c r="AL75" s="18"/>
      <c r="AM75" s="18"/>
      <c r="AN75" s="18"/>
      <c r="AO75" s="24"/>
      <c r="AP75" s="24"/>
      <c r="AQ75" s="18"/>
      <c r="AR75" s="18"/>
      <c r="AS75" s="96"/>
      <c r="AT75" s="119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</row>
    <row r="76" spans="1:68" ht="12.75">
      <c r="A76" s="18"/>
      <c r="B76" s="18"/>
      <c r="C76" s="18"/>
      <c r="D76" s="18"/>
      <c r="E76" s="18"/>
      <c r="F76" s="18"/>
      <c r="G76" s="18"/>
      <c r="H76" s="18"/>
      <c r="I76" s="31"/>
      <c r="J76" s="18"/>
      <c r="K76" s="31"/>
      <c r="L76" s="18"/>
      <c r="M76" s="31"/>
      <c r="N76" s="18"/>
      <c r="O76" s="31"/>
      <c r="P76" s="18"/>
      <c r="Q76" s="24"/>
      <c r="R76" s="24"/>
      <c r="S76" s="31"/>
      <c r="T76" s="18"/>
      <c r="U76" s="31"/>
      <c r="V76" s="18"/>
      <c r="W76" s="31"/>
      <c r="X76" s="18"/>
      <c r="Y76" s="18"/>
      <c r="Z76" s="18"/>
      <c r="AA76" s="18"/>
      <c r="AB76" s="18"/>
      <c r="AC76" s="24"/>
      <c r="AD76" s="24"/>
      <c r="AE76" s="24"/>
      <c r="AF76" s="24"/>
      <c r="AG76" s="18"/>
      <c r="AH76" s="18"/>
      <c r="AI76" s="18"/>
      <c r="AJ76" s="18"/>
      <c r="AK76" s="18"/>
      <c r="AL76" s="18"/>
      <c r="AM76" s="18"/>
      <c r="AN76" s="322"/>
      <c r="AO76" s="322"/>
      <c r="AP76" s="322"/>
      <c r="AQ76" s="18"/>
      <c r="AR76" s="18"/>
      <c r="AS76" s="96"/>
      <c r="AT76" s="119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</row>
    <row r="77" spans="1:68" ht="12.75">
      <c r="A77" s="18"/>
      <c r="B77" s="18"/>
      <c r="C77" s="18"/>
      <c r="D77" s="18"/>
      <c r="E77" s="18"/>
      <c r="F77" s="18"/>
      <c r="G77" s="18"/>
      <c r="H77" s="18"/>
      <c r="I77" s="31"/>
      <c r="J77" s="18"/>
      <c r="K77" s="31"/>
      <c r="L77" s="18"/>
      <c r="M77" s="31"/>
      <c r="N77" s="18"/>
      <c r="O77" s="3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18"/>
      <c r="AO77" s="24"/>
      <c r="AP77" s="24"/>
      <c r="AQ77" s="18"/>
      <c r="AR77" s="18"/>
      <c r="AS77" s="96"/>
      <c r="AT77" s="119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24"/>
      <c r="AP78" s="24"/>
      <c r="AQ78" s="18"/>
      <c r="AR78" s="18"/>
      <c r="AS78" s="96"/>
      <c r="AT78" s="119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</row>
    <row r="79" spans="1:68" s="99" customFormat="1" ht="12.75">
      <c r="A79" s="97"/>
      <c r="B79" s="60" t="s">
        <v>101</v>
      </c>
      <c r="C79" s="97"/>
      <c r="D79" s="97"/>
      <c r="E79" s="97"/>
      <c r="F79" s="97"/>
      <c r="G79" s="97"/>
      <c r="H79" s="97"/>
      <c r="I79" s="98"/>
      <c r="J79" s="97"/>
      <c r="K79" s="98"/>
      <c r="L79" s="97"/>
      <c r="M79" s="98"/>
      <c r="N79" s="97"/>
      <c r="O79" s="98"/>
      <c r="P79" s="97"/>
      <c r="Q79" s="60"/>
      <c r="R79" s="60"/>
      <c r="S79" s="98"/>
      <c r="T79" s="97"/>
      <c r="U79" s="98"/>
      <c r="V79" s="97"/>
      <c r="W79" s="98"/>
      <c r="X79" s="60" t="s">
        <v>102</v>
      </c>
      <c r="Y79" s="97"/>
      <c r="Z79" s="97"/>
      <c r="AA79" s="97"/>
      <c r="AB79" s="97"/>
      <c r="AC79" s="60"/>
      <c r="AD79" s="60"/>
      <c r="AE79" s="60"/>
      <c r="AF79" s="60"/>
      <c r="AG79" s="97"/>
      <c r="AH79" s="97"/>
      <c r="AI79" s="97"/>
      <c r="AJ79" s="97"/>
      <c r="AK79" s="97"/>
      <c r="AL79" s="97"/>
      <c r="AM79" s="97"/>
      <c r="AN79" s="97"/>
      <c r="AO79" s="60"/>
      <c r="AP79" s="60"/>
      <c r="AQ79" s="97"/>
      <c r="AR79" s="97"/>
      <c r="AS79" s="100"/>
      <c r="AT79" s="120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</row>
    <row r="80" spans="1:68" ht="12.75">
      <c r="A80" s="18"/>
      <c r="B80" s="18"/>
      <c r="C80" s="18"/>
      <c r="D80" s="18"/>
      <c r="E80" s="18"/>
      <c r="F80" s="18"/>
      <c r="G80" s="18"/>
      <c r="H80" s="18"/>
      <c r="I80" s="31"/>
      <c r="J80" s="18"/>
      <c r="K80" s="31"/>
      <c r="L80" s="18"/>
      <c r="M80" s="31"/>
      <c r="N80" s="18"/>
      <c r="O80" s="31"/>
      <c r="P80" s="18"/>
      <c r="Q80" s="24"/>
      <c r="R80" s="24"/>
      <c r="S80" s="31"/>
      <c r="T80" s="18"/>
      <c r="U80" s="31"/>
      <c r="V80" s="18"/>
      <c r="W80" s="31"/>
      <c r="X80" s="18"/>
      <c r="Y80" s="18"/>
      <c r="Z80" s="18"/>
      <c r="AA80" s="18"/>
      <c r="AB80" s="18"/>
      <c r="AC80" s="24"/>
      <c r="AD80" s="24"/>
      <c r="AE80" s="24"/>
      <c r="AF80" s="24"/>
      <c r="AG80" s="18"/>
      <c r="AH80" s="18"/>
      <c r="AI80" s="18"/>
      <c r="AJ80" s="18"/>
      <c r="AK80" s="18"/>
      <c r="AL80" s="18"/>
      <c r="AM80" s="18"/>
      <c r="AN80" s="18"/>
      <c r="AO80" s="24"/>
      <c r="AP80" s="24"/>
      <c r="AQ80" s="18"/>
      <c r="AR80" s="18"/>
      <c r="AS80" s="96"/>
      <c r="AT80" s="119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</row>
    <row r="81" spans="1:68" ht="12.75">
      <c r="A81" s="18"/>
      <c r="B81" s="18"/>
      <c r="C81" s="18"/>
      <c r="D81" s="18"/>
      <c r="E81" s="18"/>
      <c r="F81" s="18"/>
      <c r="G81" s="18"/>
      <c r="H81" s="18"/>
      <c r="I81" s="31"/>
      <c r="J81" s="18"/>
      <c r="K81" s="31"/>
      <c r="L81" s="18"/>
      <c r="M81" s="31"/>
      <c r="N81" s="18"/>
      <c r="O81" s="31"/>
      <c r="P81" s="18"/>
      <c r="Q81" s="24"/>
      <c r="R81" s="24"/>
      <c r="S81" s="31"/>
      <c r="T81" s="18"/>
      <c r="U81" s="31"/>
      <c r="V81" s="18"/>
      <c r="W81" s="31"/>
      <c r="X81" s="18"/>
      <c r="Y81" s="18"/>
      <c r="Z81" s="18"/>
      <c r="AA81" s="18"/>
      <c r="AB81" s="18"/>
      <c r="AC81" s="24"/>
      <c r="AD81" s="24"/>
      <c r="AE81" s="24"/>
      <c r="AF81" s="24"/>
      <c r="AG81" s="18"/>
      <c r="AH81" s="18"/>
      <c r="AI81" s="18"/>
      <c r="AJ81" s="18"/>
      <c r="AK81" s="18"/>
      <c r="AL81" s="18"/>
      <c r="AM81" s="18"/>
      <c r="AN81" s="18"/>
      <c r="AO81" s="24"/>
      <c r="AP81" s="24"/>
      <c r="AQ81" s="18"/>
      <c r="AR81" s="18"/>
      <c r="AS81" s="96"/>
      <c r="AT81" s="119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</row>
    <row r="82" spans="43:68" ht="12.75">
      <c r="AQ82" s="18"/>
      <c r="AR82" s="18"/>
      <c r="AS82" s="96"/>
      <c r="AT82" s="119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</row>
    <row r="83" spans="43:68" ht="12.75">
      <c r="AQ83" s="18"/>
      <c r="AR83" s="18"/>
      <c r="AS83" s="96"/>
      <c r="AT83" s="119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</row>
    <row r="84" spans="43:68" ht="12.75">
      <c r="AQ84" s="18"/>
      <c r="AR84" s="18"/>
      <c r="AS84" s="96"/>
      <c r="AT84" s="119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</row>
    <row r="85" spans="2:68" ht="12.75">
      <c r="B85" s="2"/>
      <c r="AQ85" s="18"/>
      <c r="AR85" s="18"/>
      <c r="AS85" s="96"/>
      <c r="AT85" s="119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43:68" ht="12.75">
      <c r="AQ86" s="18"/>
      <c r="AR86" s="18"/>
      <c r="AS86" s="96"/>
      <c r="AT86" s="119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43:68" ht="12.75">
      <c r="AQ87" s="18"/>
      <c r="AR87" s="18"/>
      <c r="AS87" s="96"/>
      <c r="AT87" s="119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</row>
    <row r="88" spans="43:68" ht="12.75">
      <c r="AQ88" s="18"/>
      <c r="AR88" s="18"/>
      <c r="AS88" s="96"/>
      <c r="AT88" s="119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43:68" ht="12.75">
      <c r="AQ89" s="18"/>
      <c r="AR89" s="18"/>
      <c r="AS89" s="96"/>
      <c r="AT89" s="119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</row>
    <row r="90" spans="43:68" ht="12.75">
      <c r="AQ90" s="18"/>
      <c r="AR90" s="18"/>
      <c r="AS90" s="96"/>
      <c r="AT90" s="119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43:68" ht="12.75">
      <c r="AQ91" s="18"/>
      <c r="AR91" s="18"/>
      <c r="AS91" s="96"/>
      <c r="AT91" s="119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</row>
    <row r="92" spans="43:68" ht="12.75">
      <c r="AQ92" s="18"/>
      <c r="AR92" s="18"/>
      <c r="AS92" s="96"/>
      <c r="AT92" s="119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</row>
    <row r="93" spans="43:68" ht="12.75">
      <c r="AQ93" s="18"/>
      <c r="AR93" s="18"/>
      <c r="AS93" s="96"/>
      <c r="AT93" s="119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</row>
    <row r="94" spans="43:68" ht="12.75">
      <c r="AQ94" s="18"/>
      <c r="AR94" s="18"/>
      <c r="AS94" s="96"/>
      <c r="AT94" s="119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</row>
    <row r="95" spans="43:68" ht="12.75">
      <c r="AQ95" s="18"/>
      <c r="AR95" s="18"/>
      <c r="AS95" s="96"/>
      <c r="AT95" s="119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</row>
    <row r="96" spans="43:68" ht="12.75">
      <c r="AQ96" s="18"/>
      <c r="AR96" s="18"/>
      <c r="AS96" s="96"/>
      <c r="AT96" s="119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</row>
    <row r="97" spans="43:68" ht="12.75">
      <c r="AQ97" s="18"/>
      <c r="AR97" s="18"/>
      <c r="AS97" s="96"/>
      <c r="AT97" s="119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</row>
    <row r="98" spans="43:68" ht="12.75">
      <c r="AQ98" s="18"/>
      <c r="AR98" s="18"/>
      <c r="AS98" s="96"/>
      <c r="AT98" s="119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</row>
    <row r="99" spans="43:68" ht="12.75">
      <c r="AQ99" s="18"/>
      <c r="AR99" s="18"/>
      <c r="AS99" s="96"/>
      <c r="AT99" s="119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</row>
    <row r="100" spans="43:68" ht="12.75">
      <c r="AQ100" s="18"/>
      <c r="AR100" s="18"/>
      <c r="AS100" s="96"/>
      <c r="AT100" s="119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</row>
    <row r="101" spans="43:68" ht="12.75">
      <c r="AQ101" s="18"/>
      <c r="AR101" s="18"/>
      <c r="AS101" s="96"/>
      <c r="AT101" s="119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</row>
    <row r="102" spans="43:68" ht="12.75">
      <c r="AQ102" s="18"/>
      <c r="AR102" s="18"/>
      <c r="AS102" s="96"/>
      <c r="AT102" s="119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</row>
    <row r="103" spans="43:68" ht="12.75">
      <c r="AQ103" s="18"/>
      <c r="AR103" s="18"/>
      <c r="AS103" s="96"/>
      <c r="AT103" s="119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</row>
    <row r="104" spans="43:68" ht="12.75">
      <c r="AQ104" s="18"/>
      <c r="AR104" s="18"/>
      <c r="AS104" s="96"/>
      <c r="AT104" s="119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</row>
  </sheetData>
  <sheetProtection/>
  <mergeCells count="9">
    <mergeCell ref="AS7:AS8"/>
    <mergeCell ref="AT7:AT8"/>
    <mergeCell ref="AN76:AP76"/>
    <mergeCell ref="R4:Z4"/>
    <mergeCell ref="R5:AA5"/>
    <mergeCell ref="C7:D7"/>
    <mergeCell ref="E7:F7"/>
    <mergeCell ref="G7:H7"/>
    <mergeCell ref="AQ7:AR7"/>
  </mergeCells>
  <printOptions/>
  <pageMargins left="0.1968503937007874" right="0.1968503937007874" top="0.4724409448818898" bottom="0.15748031496062992" header="0.4330708661417323" footer="0.1574803149606299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06"/>
  <sheetViews>
    <sheetView zoomScalePageLayoutView="0" workbookViewId="0" topLeftCell="A43">
      <selection activeCell="AP30" sqref="AP30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customWidth="1"/>
    <col min="4" max="4" width="3.25390625" style="0" customWidth="1"/>
    <col min="5" max="5" width="2.75390625" style="0" customWidth="1"/>
    <col min="6" max="6" width="3.625" style="0" customWidth="1"/>
    <col min="7" max="7" width="2.75390625" style="0" customWidth="1"/>
    <col min="8" max="8" width="3.25390625" style="0" customWidth="1"/>
    <col min="9" max="9" width="3.00390625" style="26" hidden="1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5.003906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753906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5.625" style="2" customWidth="1"/>
    <col min="43" max="43" width="2.375" style="0" customWidth="1"/>
    <col min="44" max="44" width="3.75390625" style="0" customWidth="1"/>
    <col min="45" max="45" width="4.125" style="91" customWidth="1"/>
    <col min="46" max="46" width="5.75390625" style="112" customWidth="1"/>
  </cols>
  <sheetData>
    <row r="1" spans="2:44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</row>
    <row r="2" spans="2:44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</row>
    <row r="3" spans="2:44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</row>
    <row r="4" spans="2:44" ht="12.75">
      <c r="B4" s="9"/>
      <c r="C4" s="9"/>
      <c r="D4" s="9"/>
      <c r="E4" s="9"/>
      <c r="F4" s="9"/>
      <c r="G4" s="9"/>
      <c r="AL4" s="9"/>
      <c r="AM4" s="9"/>
      <c r="AN4" s="9"/>
      <c r="AO4" s="83"/>
      <c r="AP4" s="83"/>
      <c r="AQ4" s="9"/>
      <c r="AR4" s="9"/>
    </row>
    <row r="5" spans="1:44" ht="12.75">
      <c r="A5" s="18"/>
      <c r="B5" s="25"/>
      <c r="C5" s="25"/>
      <c r="D5" s="25"/>
      <c r="E5" s="25"/>
      <c r="F5" s="25"/>
      <c r="G5" s="25"/>
      <c r="H5" s="18"/>
      <c r="I5" s="41"/>
      <c r="J5" s="18"/>
      <c r="K5" s="31"/>
      <c r="L5" s="18"/>
      <c r="M5" s="31"/>
      <c r="N5" s="18"/>
      <c r="O5" s="31"/>
      <c r="P5" s="18"/>
      <c r="Q5" s="24"/>
      <c r="R5" s="331" t="s">
        <v>77</v>
      </c>
      <c r="S5" s="331"/>
      <c r="T5" s="331"/>
      <c r="U5" s="331"/>
      <c r="V5" s="331"/>
      <c r="W5" s="331"/>
      <c r="X5" s="331"/>
      <c r="Y5" s="331"/>
      <c r="Z5" s="331"/>
      <c r="AA5" s="25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  <c r="AR5" s="9"/>
    </row>
    <row r="6" spans="1:43" ht="12.75">
      <c r="A6" s="18"/>
      <c r="B6" s="18"/>
      <c r="C6" s="18"/>
      <c r="D6" s="18"/>
      <c r="E6" s="18"/>
      <c r="F6" s="18"/>
      <c r="G6" s="18"/>
      <c r="H6" s="18"/>
      <c r="I6" s="41"/>
      <c r="J6" s="18"/>
      <c r="K6" s="31"/>
      <c r="L6" s="18"/>
      <c r="M6" s="31"/>
      <c r="N6" s="18"/>
      <c r="O6" s="31"/>
      <c r="P6" s="18"/>
      <c r="Q6" s="24"/>
      <c r="R6" s="331" t="s">
        <v>108</v>
      </c>
      <c r="S6" s="331"/>
      <c r="T6" s="331"/>
      <c r="U6" s="331"/>
      <c r="V6" s="331"/>
      <c r="W6" s="331"/>
      <c r="X6" s="331"/>
      <c r="Y6" s="331"/>
      <c r="Z6" s="331"/>
      <c r="AA6" s="331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</row>
    <row r="7" spans="1:43" ht="12.75">
      <c r="A7" s="18"/>
      <c r="B7" s="18"/>
      <c r="C7" s="18"/>
      <c r="D7" s="18"/>
      <c r="E7" s="18"/>
      <c r="F7" s="18"/>
      <c r="G7" s="18"/>
      <c r="H7" s="18"/>
      <c r="I7" s="31"/>
      <c r="J7" s="18"/>
      <c r="K7" s="31"/>
      <c r="L7" s="18"/>
      <c r="M7" s="31"/>
      <c r="N7" s="18"/>
      <c r="O7" s="31"/>
      <c r="P7" s="18"/>
      <c r="Q7" s="24"/>
      <c r="R7" s="38"/>
      <c r="S7" s="39"/>
      <c r="T7" s="25"/>
      <c r="U7" s="32"/>
      <c r="V7" s="25"/>
      <c r="W7" s="32"/>
      <c r="X7" s="25"/>
      <c r="Y7" s="25"/>
      <c r="Z7" s="25"/>
      <c r="AA7" s="25"/>
      <c r="AB7" s="25"/>
      <c r="AC7" s="25"/>
      <c r="AD7" s="38"/>
      <c r="AE7" s="38"/>
      <c r="AF7" s="38"/>
      <c r="AG7" s="18"/>
      <c r="AH7" s="18"/>
      <c r="AI7" s="18"/>
      <c r="AJ7" s="25"/>
      <c r="AK7" s="25"/>
      <c r="AL7" s="25"/>
      <c r="AM7" s="25"/>
      <c r="AN7" s="25"/>
      <c r="AO7" s="38"/>
      <c r="AP7" s="38"/>
      <c r="AQ7" s="9"/>
    </row>
    <row r="8" spans="1:68" s="1" customFormat="1" ht="12.75">
      <c r="A8" s="3" t="s">
        <v>0</v>
      </c>
      <c r="B8" s="20"/>
      <c r="C8" s="332" t="s">
        <v>64</v>
      </c>
      <c r="D8" s="333"/>
      <c r="E8" s="332" t="s">
        <v>65</v>
      </c>
      <c r="F8" s="333"/>
      <c r="G8" s="334" t="s">
        <v>48</v>
      </c>
      <c r="H8" s="335"/>
      <c r="I8" s="27" t="s">
        <v>3</v>
      </c>
      <c r="J8" s="3"/>
      <c r="K8" s="27" t="s">
        <v>4</v>
      </c>
      <c r="L8" s="3"/>
      <c r="M8" s="27" t="s">
        <v>6</v>
      </c>
      <c r="N8" s="3"/>
      <c r="O8" s="27" t="s">
        <v>5</v>
      </c>
      <c r="P8" s="3"/>
      <c r="Q8" s="4" t="s">
        <v>7</v>
      </c>
      <c r="R8" s="4"/>
      <c r="S8" s="27" t="s">
        <v>33</v>
      </c>
      <c r="T8" s="3"/>
      <c r="U8" s="27" t="s">
        <v>39</v>
      </c>
      <c r="V8" s="3"/>
      <c r="W8" s="27" t="s">
        <v>40</v>
      </c>
      <c r="X8" s="3"/>
      <c r="Y8" s="3" t="s">
        <v>34</v>
      </c>
      <c r="Z8" s="3"/>
      <c r="AA8" s="3" t="s">
        <v>35</v>
      </c>
      <c r="AB8" s="3"/>
      <c r="AC8" s="4" t="s">
        <v>36</v>
      </c>
      <c r="AD8" s="4"/>
      <c r="AE8" s="72" t="s">
        <v>55</v>
      </c>
      <c r="AF8" s="73"/>
      <c r="AG8" s="3" t="s">
        <v>43</v>
      </c>
      <c r="AH8" s="3"/>
      <c r="AI8" s="3" t="s">
        <v>42</v>
      </c>
      <c r="AJ8" s="3"/>
      <c r="AK8" s="8" t="s">
        <v>41</v>
      </c>
      <c r="AL8" s="8"/>
      <c r="AM8" s="3" t="s">
        <v>37</v>
      </c>
      <c r="AN8" s="3"/>
      <c r="AO8" s="4" t="s">
        <v>38</v>
      </c>
      <c r="AP8" s="4"/>
      <c r="AQ8" s="326" t="s">
        <v>69</v>
      </c>
      <c r="AR8" s="327"/>
      <c r="AS8" s="328" t="s">
        <v>84</v>
      </c>
      <c r="AT8" s="329" t="s">
        <v>100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1" customFormat="1" ht="48.75" customHeight="1">
      <c r="A9" s="3"/>
      <c r="B9" s="3"/>
      <c r="C9" s="62" t="s">
        <v>50</v>
      </c>
      <c r="D9" s="62" t="s">
        <v>49</v>
      </c>
      <c r="E9" s="62" t="s">
        <v>50</v>
      </c>
      <c r="F9" s="62" t="s">
        <v>49</v>
      </c>
      <c r="G9" s="62" t="s">
        <v>50</v>
      </c>
      <c r="H9" s="62" t="s">
        <v>49</v>
      </c>
      <c r="I9" s="7" t="s">
        <v>1</v>
      </c>
      <c r="J9" s="5" t="s">
        <v>2</v>
      </c>
      <c r="K9" s="7" t="s">
        <v>1</v>
      </c>
      <c r="L9" s="5" t="s">
        <v>2</v>
      </c>
      <c r="M9" s="7" t="s">
        <v>1</v>
      </c>
      <c r="N9" s="5" t="s">
        <v>2</v>
      </c>
      <c r="O9" s="7" t="s">
        <v>1</v>
      </c>
      <c r="P9" s="5" t="s">
        <v>2</v>
      </c>
      <c r="Q9" s="6" t="s">
        <v>1</v>
      </c>
      <c r="R9" s="6" t="s">
        <v>2</v>
      </c>
      <c r="S9" s="7" t="s">
        <v>1</v>
      </c>
      <c r="T9" s="5" t="s">
        <v>2</v>
      </c>
      <c r="U9" s="7" t="s">
        <v>1</v>
      </c>
      <c r="V9" s="5" t="s">
        <v>2</v>
      </c>
      <c r="W9" s="7" t="s">
        <v>1</v>
      </c>
      <c r="X9" s="5" t="s">
        <v>2</v>
      </c>
      <c r="Y9" s="5" t="s">
        <v>1</v>
      </c>
      <c r="Z9" s="5" t="s">
        <v>2</v>
      </c>
      <c r="AA9" s="5" t="s">
        <v>1</v>
      </c>
      <c r="AB9" s="5" t="s">
        <v>2</v>
      </c>
      <c r="AC9" s="6" t="s">
        <v>1</v>
      </c>
      <c r="AD9" s="6" t="s">
        <v>2</v>
      </c>
      <c r="AE9" s="62" t="s">
        <v>1</v>
      </c>
      <c r="AF9" s="62" t="s">
        <v>2</v>
      </c>
      <c r="AG9" s="5" t="s">
        <v>1</v>
      </c>
      <c r="AH9" s="5" t="s">
        <v>2</v>
      </c>
      <c r="AI9" s="5" t="s">
        <v>1</v>
      </c>
      <c r="AJ9" s="5" t="s">
        <v>2</v>
      </c>
      <c r="AK9" s="5" t="s">
        <v>1</v>
      </c>
      <c r="AL9" s="5" t="s">
        <v>2</v>
      </c>
      <c r="AM9" s="5" t="s">
        <v>1</v>
      </c>
      <c r="AN9" s="5" t="s">
        <v>2</v>
      </c>
      <c r="AO9" s="6" t="s">
        <v>1</v>
      </c>
      <c r="AP9" s="6" t="s">
        <v>2</v>
      </c>
      <c r="AQ9" s="53" t="s">
        <v>67</v>
      </c>
      <c r="AR9" s="84" t="s">
        <v>68</v>
      </c>
      <c r="AS9" s="328"/>
      <c r="AT9" s="330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</row>
    <row r="10" spans="1:68" s="52" customFormat="1" ht="12" customHeight="1">
      <c r="A10" s="48">
        <v>1</v>
      </c>
      <c r="B10" s="48">
        <v>2</v>
      </c>
      <c r="C10" s="63">
        <v>3</v>
      </c>
      <c r="D10" s="63">
        <v>4</v>
      </c>
      <c r="E10" s="64">
        <v>5</v>
      </c>
      <c r="F10" s="63">
        <v>6</v>
      </c>
      <c r="G10" s="64">
        <v>7</v>
      </c>
      <c r="H10" s="63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  <c r="U10" s="49">
        <v>21</v>
      </c>
      <c r="V10" s="49">
        <v>22</v>
      </c>
      <c r="W10" s="49">
        <v>23</v>
      </c>
      <c r="X10" s="49">
        <v>24</v>
      </c>
      <c r="Y10" s="49">
        <v>25</v>
      </c>
      <c r="Z10" s="49">
        <v>26</v>
      </c>
      <c r="AA10" s="49">
        <v>27</v>
      </c>
      <c r="AB10" s="48">
        <v>28</v>
      </c>
      <c r="AC10" s="48">
        <v>29</v>
      </c>
      <c r="AD10" s="48">
        <v>30</v>
      </c>
      <c r="AE10" s="63">
        <v>31</v>
      </c>
      <c r="AF10" s="63">
        <v>32</v>
      </c>
      <c r="AG10" s="48">
        <v>33</v>
      </c>
      <c r="AH10" s="48">
        <v>34</v>
      </c>
      <c r="AI10" s="48">
        <v>35</v>
      </c>
      <c r="AJ10" s="48">
        <v>36</v>
      </c>
      <c r="AK10" s="48">
        <v>37</v>
      </c>
      <c r="AL10" s="48">
        <v>38</v>
      </c>
      <c r="AM10" s="48">
        <v>39</v>
      </c>
      <c r="AN10" s="48">
        <v>40</v>
      </c>
      <c r="AO10" s="48">
        <v>41</v>
      </c>
      <c r="AP10" s="48">
        <v>42</v>
      </c>
      <c r="AR10" s="50"/>
      <c r="AS10" s="92"/>
      <c r="AT10" s="113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s="1" customFormat="1" ht="13.5" customHeight="1">
      <c r="A11" s="3"/>
      <c r="B11" s="3"/>
      <c r="C11" s="65"/>
      <c r="D11" s="65"/>
      <c r="E11" s="65"/>
      <c r="F11" s="65"/>
      <c r="G11" s="65"/>
      <c r="H11" s="65"/>
      <c r="I11" s="7"/>
      <c r="J11" s="5"/>
      <c r="K11" s="7"/>
      <c r="L11" s="5"/>
      <c r="M11" s="7"/>
      <c r="N11" s="5"/>
      <c r="O11" s="7"/>
      <c r="P11" s="23"/>
      <c r="Q11" s="34" t="s">
        <v>44</v>
      </c>
      <c r="R11" s="6"/>
      <c r="T11" s="10"/>
      <c r="U11" s="37"/>
      <c r="V11" s="10"/>
      <c r="W11" s="7"/>
      <c r="X11" s="5"/>
      <c r="Y11" s="5"/>
      <c r="Z11" s="5"/>
      <c r="AA11" s="5"/>
      <c r="AB11" s="5"/>
      <c r="AC11" s="6"/>
      <c r="AD11" s="6"/>
      <c r="AE11" s="6"/>
      <c r="AF11" s="6"/>
      <c r="AG11" s="5"/>
      <c r="AH11" s="5"/>
      <c r="AI11" s="5"/>
      <c r="AJ11" s="5"/>
      <c r="AK11" s="5"/>
      <c r="AL11" s="5"/>
      <c r="AM11" s="5"/>
      <c r="AN11" s="5"/>
      <c r="AO11" s="6"/>
      <c r="AP11" s="6"/>
      <c r="AR11" s="16"/>
      <c r="AS11" s="92"/>
      <c r="AT11" s="113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" customFormat="1" ht="11.25" customHeight="1">
      <c r="A12" s="3"/>
      <c r="B12" s="3" t="s">
        <v>57</v>
      </c>
      <c r="C12" s="65"/>
      <c r="D12" s="65"/>
      <c r="E12" s="65"/>
      <c r="F12" s="65"/>
      <c r="G12" s="65"/>
      <c r="H12" s="65"/>
      <c r="I12" s="7"/>
      <c r="J12" s="5"/>
      <c r="K12" s="7"/>
      <c r="L12" s="5"/>
      <c r="M12" s="7"/>
      <c r="N12" s="5"/>
      <c r="O12" s="7"/>
      <c r="P12" s="23"/>
      <c r="Q12" s="6"/>
      <c r="R12" s="6"/>
      <c r="S12" s="34"/>
      <c r="T12" s="10"/>
      <c r="U12" s="37"/>
      <c r="V12" s="10"/>
      <c r="W12" s="7"/>
      <c r="X12" s="5"/>
      <c r="Y12" s="5"/>
      <c r="Z12" s="5"/>
      <c r="AA12" s="5"/>
      <c r="AB12" s="5"/>
      <c r="AC12" s="6"/>
      <c r="AD12" s="6"/>
      <c r="AE12" s="6"/>
      <c r="AF12" s="6"/>
      <c r="AG12" s="5"/>
      <c r="AH12" s="5"/>
      <c r="AI12" s="5"/>
      <c r="AJ12" s="5"/>
      <c r="AK12" s="5"/>
      <c r="AL12" s="5"/>
      <c r="AM12" s="5"/>
      <c r="AN12" s="5"/>
      <c r="AO12" s="6"/>
      <c r="AP12" s="6"/>
      <c r="AR12" s="16"/>
      <c r="AS12" s="92"/>
      <c r="AT12" s="113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" customFormat="1" ht="12.75">
      <c r="A13" s="3">
        <v>1</v>
      </c>
      <c r="B13" s="3" t="s">
        <v>8</v>
      </c>
      <c r="C13" s="65"/>
      <c r="D13" s="65"/>
      <c r="E13" s="65"/>
      <c r="F13" s="65"/>
      <c r="G13" s="65"/>
      <c r="H13" s="65"/>
      <c r="I13" s="27">
        <v>3</v>
      </c>
      <c r="J13" s="3">
        <v>85</v>
      </c>
      <c r="K13" s="27">
        <v>4</v>
      </c>
      <c r="L13" s="3">
        <v>106</v>
      </c>
      <c r="M13" s="27">
        <v>3</v>
      </c>
      <c r="N13" s="3">
        <v>75</v>
      </c>
      <c r="O13" s="27">
        <v>3</v>
      </c>
      <c r="P13" s="20">
        <v>85</v>
      </c>
      <c r="Q13" s="40">
        <f>I13+K13+M13+O13</f>
        <v>13</v>
      </c>
      <c r="R13" s="4">
        <f>J13+L13+N13+P13</f>
        <v>351</v>
      </c>
      <c r="S13" s="35">
        <v>4</v>
      </c>
      <c r="T13" s="3">
        <v>100</v>
      </c>
      <c r="U13" s="27">
        <v>2</v>
      </c>
      <c r="V13" s="3">
        <v>57</v>
      </c>
      <c r="W13" s="27">
        <v>3</v>
      </c>
      <c r="X13" s="3">
        <v>73</v>
      </c>
      <c r="Y13" s="3">
        <v>2</v>
      </c>
      <c r="Z13" s="3">
        <v>55</v>
      </c>
      <c r="AA13" s="3">
        <v>2</v>
      </c>
      <c r="AB13" s="3">
        <v>61</v>
      </c>
      <c r="AC13" s="4">
        <f>S13+U13+W13+Y13+AA13</f>
        <v>13</v>
      </c>
      <c r="AD13" s="4">
        <f>T13+V13+X13+Z13+AB13</f>
        <v>346</v>
      </c>
      <c r="AE13" s="4"/>
      <c r="AF13" s="4"/>
      <c r="AG13" s="3">
        <v>3</v>
      </c>
      <c r="AH13" s="3">
        <v>71</v>
      </c>
      <c r="AI13" s="3">
        <v>4</v>
      </c>
      <c r="AJ13" s="3">
        <v>75</v>
      </c>
      <c r="AK13" s="3">
        <v>3</v>
      </c>
      <c r="AL13" s="3">
        <v>68</v>
      </c>
      <c r="AM13" s="4">
        <f>AG13+AI13+AK13</f>
        <v>10</v>
      </c>
      <c r="AN13" s="4">
        <f>AL13+AJ13+AH13</f>
        <v>214</v>
      </c>
      <c r="AO13" s="4">
        <f>AM13+AE13+AC13+Q13</f>
        <v>36</v>
      </c>
      <c r="AP13" s="4">
        <f>AN13+AF13+AD13+R13</f>
        <v>911</v>
      </c>
      <c r="AR13" s="16"/>
      <c r="AS13" s="92">
        <f>AP13/AO13</f>
        <v>25.305555555555557</v>
      </c>
      <c r="AT13" s="113">
        <f>(R13*0.75)+(AD13*1)+(AN13*1.22)</f>
        <v>870.3299999999999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" customFormat="1" ht="12.75">
      <c r="A14" s="3">
        <v>2</v>
      </c>
      <c r="B14" s="3" t="s">
        <v>9</v>
      </c>
      <c r="C14" s="65"/>
      <c r="D14" s="65"/>
      <c r="E14" s="65"/>
      <c r="F14" s="65"/>
      <c r="G14" s="65"/>
      <c r="H14" s="65"/>
      <c r="I14" s="27">
        <v>2</v>
      </c>
      <c r="J14" s="3">
        <v>69</v>
      </c>
      <c r="K14" s="27">
        <v>2</v>
      </c>
      <c r="L14" s="3">
        <v>56</v>
      </c>
      <c r="M14" s="27">
        <v>3</v>
      </c>
      <c r="N14" s="3">
        <v>72</v>
      </c>
      <c r="O14" s="27">
        <v>2</v>
      </c>
      <c r="P14" s="20">
        <v>54</v>
      </c>
      <c r="Q14" s="40">
        <f aca="true" t="shared" si="0" ref="Q14:R29">I14+K14+M14+O14</f>
        <v>9</v>
      </c>
      <c r="R14" s="4">
        <f t="shared" si="0"/>
        <v>251</v>
      </c>
      <c r="S14" s="35">
        <v>2</v>
      </c>
      <c r="T14" s="3">
        <v>53</v>
      </c>
      <c r="U14" s="27">
        <v>2</v>
      </c>
      <c r="V14" s="3">
        <v>56</v>
      </c>
      <c r="W14" s="27">
        <v>2</v>
      </c>
      <c r="X14" s="3">
        <v>47</v>
      </c>
      <c r="Y14" s="3">
        <v>2</v>
      </c>
      <c r="Z14" s="3">
        <v>55</v>
      </c>
      <c r="AA14" s="3">
        <v>2</v>
      </c>
      <c r="AB14" s="3">
        <v>49</v>
      </c>
      <c r="AC14" s="4">
        <f aca="true" t="shared" si="1" ref="AC14:AD29">S14+U14+W14+Y14+AA14</f>
        <v>10</v>
      </c>
      <c r="AD14" s="4">
        <f t="shared" si="1"/>
        <v>260</v>
      </c>
      <c r="AE14" s="4"/>
      <c r="AF14" s="4"/>
      <c r="AG14" s="3">
        <v>3</v>
      </c>
      <c r="AH14" s="3">
        <v>93</v>
      </c>
      <c r="AI14" s="3">
        <v>2</v>
      </c>
      <c r="AJ14" s="3">
        <v>49</v>
      </c>
      <c r="AK14" s="3">
        <v>2</v>
      </c>
      <c r="AL14" s="3">
        <v>50</v>
      </c>
      <c r="AM14" s="4">
        <f aca="true" t="shared" si="2" ref="AM14:AM29">AG14+AI14+AK14</f>
        <v>7</v>
      </c>
      <c r="AN14" s="4">
        <f aca="true" t="shared" si="3" ref="AN14:AN29">AL14+AJ14+AH14</f>
        <v>192</v>
      </c>
      <c r="AO14" s="4">
        <f aca="true" t="shared" si="4" ref="AO14:AP29">AM14+AE14+AC14+Q14</f>
        <v>26</v>
      </c>
      <c r="AP14" s="4">
        <f t="shared" si="4"/>
        <v>703</v>
      </c>
      <c r="AR14" s="16"/>
      <c r="AS14" s="92">
        <f aca="true" t="shared" si="5" ref="AS14:AS76">AP14/AO14</f>
        <v>27.03846153846154</v>
      </c>
      <c r="AT14" s="113">
        <f aca="true" t="shared" si="6" ref="AT14:AT75">(R14*0.75)+(AD14*1)+(AN14*1.22)</f>
        <v>682.49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" customFormat="1" ht="12.75">
      <c r="A15" s="3">
        <v>3</v>
      </c>
      <c r="B15" s="3" t="s">
        <v>10</v>
      </c>
      <c r="C15" s="65"/>
      <c r="D15" s="65"/>
      <c r="E15" s="65"/>
      <c r="F15" s="65"/>
      <c r="G15" s="65"/>
      <c r="H15" s="65"/>
      <c r="I15" s="27">
        <v>0</v>
      </c>
      <c r="J15" s="3">
        <v>0</v>
      </c>
      <c r="K15" s="27">
        <v>1</v>
      </c>
      <c r="L15" s="3">
        <v>12</v>
      </c>
      <c r="M15" s="27">
        <v>0</v>
      </c>
      <c r="N15" s="3">
        <v>0</v>
      </c>
      <c r="O15" s="27">
        <v>1</v>
      </c>
      <c r="P15" s="20">
        <v>18</v>
      </c>
      <c r="Q15" s="40">
        <f t="shared" si="0"/>
        <v>2</v>
      </c>
      <c r="R15" s="4">
        <f t="shared" si="0"/>
        <v>30</v>
      </c>
      <c r="S15" s="35">
        <v>0</v>
      </c>
      <c r="T15" s="3">
        <v>0</v>
      </c>
      <c r="U15" s="27">
        <v>1</v>
      </c>
      <c r="V15" s="3">
        <v>15</v>
      </c>
      <c r="W15" s="27">
        <v>0</v>
      </c>
      <c r="X15" s="3">
        <v>0</v>
      </c>
      <c r="Y15" s="3">
        <v>1</v>
      </c>
      <c r="Z15" s="3">
        <v>15</v>
      </c>
      <c r="AA15" s="3">
        <v>0</v>
      </c>
      <c r="AB15" s="3">
        <v>0</v>
      </c>
      <c r="AC15" s="4">
        <f t="shared" si="1"/>
        <v>2</v>
      </c>
      <c r="AD15" s="4">
        <f t="shared" si="1"/>
        <v>30</v>
      </c>
      <c r="AE15" s="4"/>
      <c r="AF15" s="4"/>
      <c r="AG15" s="3">
        <v>1</v>
      </c>
      <c r="AH15" s="3">
        <v>16</v>
      </c>
      <c r="AI15" s="3">
        <v>0</v>
      </c>
      <c r="AJ15" s="3">
        <v>0</v>
      </c>
      <c r="AK15" s="3">
        <v>0</v>
      </c>
      <c r="AL15" s="3">
        <v>0</v>
      </c>
      <c r="AM15" s="4">
        <f t="shared" si="2"/>
        <v>1</v>
      </c>
      <c r="AN15" s="4">
        <f t="shared" si="3"/>
        <v>16</v>
      </c>
      <c r="AO15" s="4">
        <f t="shared" si="4"/>
        <v>5</v>
      </c>
      <c r="AP15" s="4">
        <f t="shared" si="4"/>
        <v>76</v>
      </c>
      <c r="AR15" s="16"/>
      <c r="AS15" s="92">
        <f t="shared" si="5"/>
        <v>15.2</v>
      </c>
      <c r="AT15" s="113">
        <f t="shared" si="6"/>
        <v>72.02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" customFormat="1" ht="12.75">
      <c r="A16" s="3">
        <v>4</v>
      </c>
      <c r="B16" s="3" t="s">
        <v>11</v>
      </c>
      <c r="C16" s="65"/>
      <c r="D16" s="65"/>
      <c r="E16" s="65"/>
      <c r="F16" s="65"/>
      <c r="G16" s="65"/>
      <c r="H16" s="65"/>
      <c r="I16" s="27">
        <v>1</v>
      </c>
      <c r="J16" s="3">
        <v>26</v>
      </c>
      <c r="K16" s="27">
        <v>1</v>
      </c>
      <c r="L16" s="3">
        <v>28</v>
      </c>
      <c r="M16" s="27">
        <v>1</v>
      </c>
      <c r="N16" s="3">
        <v>24</v>
      </c>
      <c r="O16" s="27">
        <v>1</v>
      </c>
      <c r="P16" s="20">
        <v>24</v>
      </c>
      <c r="Q16" s="40">
        <f t="shared" si="0"/>
        <v>4</v>
      </c>
      <c r="R16" s="4">
        <f t="shared" si="0"/>
        <v>102</v>
      </c>
      <c r="S16" s="35">
        <v>1</v>
      </c>
      <c r="T16" s="3">
        <v>18</v>
      </c>
      <c r="U16" s="27">
        <v>2</v>
      </c>
      <c r="V16" s="3">
        <v>43</v>
      </c>
      <c r="W16" s="27">
        <v>1</v>
      </c>
      <c r="X16" s="3">
        <v>20</v>
      </c>
      <c r="Y16" s="3">
        <v>2</v>
      </c>
      <c r="Z16" s="3">
        <v>54</v>
      </c>
      <c r="AA16" s="3">
        <v>2</v>
      </c>
      <c r="AB16" s="3">
        <v>39</v>
      </c>
      <c r="AC16" s="4">
        <f t="shared" si="1"/>
        <v>8</v>
      </c>
      <c r="AD16" s="4">
        <f t="shared" si="1"/>
        <v>174</v>
      </c>
      <c r="AE16" s="4"/>
      <c r="AF16" s="4"/>
      <c r="AG16" s="3"/>
      <c r="AH16" s="3"/>
      <c r="AI16" s="3">
        <v>0</v>
      </c>
      <c r="AJ16" s="3">
        <v>0</v>
      </c>
      <c r="AK16" s="3">
        <v>2</v>
      </c>
      <c r="AL16" s="3">
        <v>39</v>
      </c>
      <c r="AM16" s="4">
        <f t="shared" si="2"/>
        <v>2</v>
      </c>
      <c r="AN16" s="4">
        <f t="shared" si="3"/>
        <v>39</v>
      </c>
      <c r="AO16" s="4">
        <f t="shared" si="4"/>
        <v>14</v>
      </c>
      <c r="AP16" s="4">
        <f t="shared" si="4"/>
        <v>315</v>
      </c>
      <c r="AR16" s="16"/>
      <c r="AS16" s="92">
        <f t="shared" si="5"/>
        <v>22.5</v>
      </c>
      <c r="AT16" s="113">
        <f t="shared" si="6"/>
        <v>298.08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" customFormat="1" ht="12.75">
      <c r="A17" s="3">
        <v>5</v>
      </c>
      <c r="B17" s="3" t="s">
        <v>87</v>
      </c>
      <c r="C17" s="65"/>
      <c r="D17" s="65"/>
      <c r="E17" s="65"/>
      <c r="F17" s="65"/>
      <c r="G17" s="65"/>
      <c r="H17" s="65"/>
      <c r="I17" s="27">
        <v>1</v>
      </c>
      <c r="J17" s="3">
        <v>34</v>
      </c>
      <c r="K17" s="27">
        <v>1</v>
      </c>
      <c r="L17" s="3">
        <v>26</v>
      </c>
      <c r="M17" s="27">
        <v>2</v>
      </c>
      <c r="N17" s="3">
        <v>47</v>
      </c>
      <c r="O17" s="27">
        <v>1</v>
      </c>
      <c r="P17" s="20">
        <v>28</v>
      </c>
      <c r="Q17" s="40">
        <f t="shared" si="0"/>
        <v>5</v>
      </c>
      <c r="R17" s="4">
        <f t="shared" si="0"/>
        <v>135</v>
      </c>
      <c r="S17" s="35">
        <v>1</v>
      </c>
      <c r="T17" s="3">
        <v>25</v>
      </c>
      <c r="U17" s="27">
        <v>2</v>
      </c>
      <c r="V17" s="3">
        <v>37</v>
      </c>
      <c r="W17" s="27">
        <v>2</v>
      </c>
      <c r="X17" s="3">
        <v>37</v>
      </c>
      <c r="Y17" s="3">
        <v>2</v>
      </c>
      <c r="Z17" s="3">
        <v>38</v>
      </c>
      <c r="AA17" s="3">
        <v>2</v>
      </c>
      <c r="AB17" s="3">
        <v>46</v>
      </c>
      <c r="AC17" s="4">
        <f t="shared" si="1"/>
        <v>9</v>
      </c>
      <c r="AD17" s="4">
        <f t="shared" si="1"/>
        <v>183</v>
      </c>
      <c r="AE17" s="4"/>
      <c r="AF17" s="4"/>
      <c r="AG17" s="3"/>
      <c r="AH17" s="3"/>
      <c r="AI17" s="3">
        <v>2</v>
      </c>
      <c r="AJ17" s="3">
        <v>35</v>
      </c>
      <c r="AK17" s="3">
        <v>2</v>
      </c>
      <c r="AL17" s="3">
        <v>34</v>
      </c>
      <c r="AM17" s="4">
        <f t="shared" si="2"/>
        <v>4</v>
      </c>
      <c r="AN17" s="4">
        <f t="shared" si="3"/>
        <v>69</v>
      </c>
      <c r="AO17" s="4">
        <f t="shared" si="4"/>
        <v>18</v>
      </c>
      <c r="AP17" s="4">
        <f t="shared" si="4"/>
        <v>387</v>
      </c>
      <c r="AR17" s="16"/>
      <c r="AS17" s="92">
        <f t="shared" si="5"/>
        <v>21.5</v>
      </c>
      <c r="AT17" s="113">
        <f t="shared" si="6"/>
        <v>368.43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" customFormat="1" ht="12.75">
      <c r="A18" s="3">
        <v>6</v>
      </c>
      <c r="B18" s="3" t="s">
        <v>88</v>
      </c>
      <c r="C18" s="65"/>
      <c r="D18" s="65"/>
      <c r="E18" s="65"/>
      <c r="F18" s="65"/>
      <c r="G18" s="65"/>
      <c r="H18" s="65"/>
      <c r="I18" s="27">
        <v>2</v>
      </c>
      <c r="J18" s="3">
        <v>55</v>
      </c>
      <c r="K18" s="27">
        <v>3</v>
      </c>
      <c r="L18" s="3">
        <v>72</v>
      </c>
      <c r="M18" s="27">
        <v>2</v>
      </c>
      <c r="N18" s="3">
        <v>63</v>
      </c>
      <c r="O18" s="27">
        <v>2</v>
      </c>
      <c r="P18" s="20">
        <v>62</v>
      </c>
      <c r="Q18" s="40">
        <f t="shared" si="0"/>
        <v>9</v>
      </c>
      <c r="R18" s="4">
        <f t="shared" si="0"/>
        <v>252</v>
      </c>
      <c r="S18" s="35">
        <v>2</v>
      </c>
      <c r="T18" s="3">
        <v>44</v>
      </c>
      <c r="U18" s="27">
        <v>2</v>
      </c>
      <c r="V18" s="3">
        <v>63</v>
      </c>
      <c r="W18" s="27">
        <v>2</v>
      </c>
      <c r="X18" s="3">
        <v>52</v>
      </c>
      <c r="Y18" s="3">
        <v>2</v>
      </c>
      <c r="Z18" s="3">
        <v>53</v>
      </c>
      <c r="AA18" s="3">
        <v>2</v>
      </c>
      <c r="AB18" s="3">
        <v>62</v>
      </c>
      <c r="AC18" s="4">
        <f t="shared" si="1"/>
        <v>10</v>
      </c>
      <c r="AD18" s="4">
        <f t="shared" si="1"/>
        <v>274</v>
      </c>
      <c r="AE18" s="4"/>
      <c r="AF18" s="4"/>
      <c r="AG18" s="3">
        <v>2</v>
      </c>
      <c r="AH18" s="3">
        <v>58</v>
      </c>
      <c r="AI18" s="3">
        <v>2</v>
      </c>
      <c r="AJ18" s="3">
        <v>56</v>
      </c>
      <c r="AK18" s="3">
        <v>2</v>
      </c>
      <c r="AL18" s="3">
        <v>42</v>
      </c>
      <c r="AM18" s="4">
        <f t="shared" si="2"/>
        <v>6</v>
      </c>
      <c r="AN18" s="4">
        <f t="shared" si="3"/>
        <v>156</v>
      </c>
      <c r="AO18" s="4">
        <f t="shared" si="4"/>
        <v>25</v>
      </c>
      <c r="AP18" s="4">
        <f t="shared" si="4"/>
        <v>682</v>
      </c>
      <c r="AR18" s="16"/>
      <c r="AS18" s="92">
        <f t="shared" si="5"/>
        <v>27.28</v>
      </c>
      <c r="AT18" s="113">
        <f t="shared" si="6"/>
        <v>653.3199999999999</v>
      </c>
      <c r="AU18" s="61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" customFormat="1" ht="12.75">
      <c r="A19" s="3">
        <v>7</v>
      </c>
      <c r="B19" s="3" t="s">
        <v>89</v>
      </c>
      <c r="C19" s="65"/>
      <c r="D19" s="65"/>
      <c r="E19" s="65"/>
      <c r="F19" s="65"/>
      <c r="G19" s="65"/>
      <c r="H19" s="65"/>
      <c r="I19" s="27">
        <v>1</v>
      </c>
      <c r="J19" s="3">
        <v>26</v>
      </c>
      <c r="K19" s="27">
        <v>2</v>
      </c>
      <c r="L19" s="3">
        <v>47</v>
      </c>
      <c r="M19" s="27">
        <v>1</v>
      </c>
      <c r="N19" s="3">
        <v>26</v>
      </c>
      <c r="O19" s="27">
        <v>2</v>
      </c>
      <c r="P19" s="20">
        <v>47</v>
      </c>
      <c r="Q19" s="40">
        <f t="shared" si="0"/>
        <v>6</v>
      </c>
      <c r="R19" s="4">
        <f t="shared" si="0"/>
        <v>146</v>
      </c>
      <c r="S19" s="35">
        <v>1</v>
      </c>
      <c r="T19" s="3">
        <v>24</v>
      </c>
      <c r="U19" s="27">
        <v>2</v>
      </c>
      <c r="V19" s="3">
        <v>48</v>
      </c>
      <c r="W19" s="27">
        <v>2</v>
      </c>
      <c r="X19" s="3">
        <v>44</v>
      </c>
      <c r="Y19" s="3">
        <v>1</v>
      </c>
      <c r="Z19" s="3">
        <v>30</v>
      </c>
      <c r="AA19" s="3">
        <v>2</v>
      </c>
      <c r="AB19" s="3">
        <v>39</v>
      </c>
      <c r="AC19" s="4">
        <f t="shared" si="1"/>
        <v>8</v>
      </c>
      <c r="AD19" s="4">
        <f t="shared" si="1"/>
        <v>185</v>
      </c>
      <c r="AE19" s="4"/>
      <c r="AF19" s="4"/>
      <c r="AG19" s="3"/>
      <c r="AH19" s="3"/>
      <c r="AI19" s="3">
        <v>2</v>
      </c>
      <c r="AJ19" s="3">
        <v>34</v>
      </c>
      <c r="AK19" s="3">
        <v>1</v>
      </c>
      <c r="AL19" s="3">
        <v>25</v>
      </c>
      <c r="AM19" s="4">
        <f t="shared" si="2"/>
        <v>3</v>
      </c>
      <c r="AN19" s="4">
        <f t="shared" si="3"/>
        <v>59</v>
      </c>
      <c r="AO19" s="4">
        <f t="shared" si="4"/>
        <v>17</v>
      </c>
      <c r="AP19" s="4">
        <f t="shared" si="4"/>
        <v>390</v>
      </c>
      <c r="AR19" s="16"/>
      <c r="AS19" s="92">
        <f>AP19/AO19</f>
        <v>22.941176470588236</v>
      </c>
      <c r="AT19" s="113">
        <f t="shared" si="6"/>
        <v>366.48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" customFormat="1" ht="12.75">
      <c r="A20" s="125">
        <v>8</v>
      </c>
      <c r="B20" s="126" t="s">
        <v>90</v>
      </c>
      <c r="C20" s="127"/>
      <c r="D20" s="127"/>
      <c r="E20" s="127"/>
      <c r="F20" s="127"/>
      <c r="G20" s="127"/>
      <c r="H20" s="127"/>
      <c r="I20" s="125"/>
      <c r="J20" s="125"/>
      <c r="K20" s="125"/>
      <c r="L20" s="125"/>
      <c r="M20" s="125"/>
      <c r="N20" s="125"/>
      <c r="O20" s="125"/>
      <c r="P20" s="128"/>
      <c r="Q20" s="129"/>
      <c r="R20" s="130"/>
      <c r="S20" s="131"/>
      <c r="T20" s="125"/>
      <c r="U20" s="125"/>
      <c r="V20" s="125"/>
      <c r="W20" s="125"/>
      <c r="X20" s="125"/>
      <c r="Y20" s="125"/>
      <c r="Z20" s="125"/>
      <c r="AA20" s="125"/>
      <c r="AB20" s="125"/>
      <c r="AC20" s="130"/>
      <c r="AD20" s="130"/>
      <c r="AE20" s="130"/>
      <c r="AF20" s="130"/>
      <c r="AG20" s="125"/>
      <c r="AH20" s="125"/>
      <c r="AI20" s="125"/>
      <c r="AJ20" s="125"/>
      <c r="AK20" s="125"/>
      <c r="AL20" s="125"/>
      <c r="AM20" s="130">
        <f t="shared" si="2"/>
        <v>0</v>
      </c>
      <c r="AN20" s="130">
        <f t="shared" si="3"/>
        <v>0</v>
      </c>
      <c r="AO20" s="130">
        <f t="shared" si="4"/>
        <v>0</v>
      </c>
      <c r="AP20" s="130">
        <f t="shared" si="4"/>
        <v>0</v>
      </c>
      <c r="AQ20" s="133"/>
      <c r="AR20" s="132"/>
      <c r="AS20" s="134"/>
      <c r="AT20" s="135">
        <f t="shared" si="6"/>
        <v>0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" customFormat="1" ht="12.75">
      <c r="A21" s="125"/>
      <c r="B21" s="126" t="s">
        <v>70</v>
      </c>
      <c r="C21" s="127"/>
      <c r="D21" s="127"/>
      <c r="E21" s="127"/>
      <c r="F21" s="127"/>
      <c r="G21" s="127"/>
      <c r="H21" s="127"/>
      <c r="I21" s="125">
        <v>1</v>
      </c>
      <c r="J21" s="125">
        <v>23</v>
      </c>
      <c r="K21" s="125">
        <v>1</v>
      </c>
      <c r="L21" s="125">
        <v>24</v>
      </c>
      <c r="M21" s="125"/>
      <c r="N21" s="125"/>
      <c r="O21" s="125">
        <v>1</v>
      </c>
      <c r="P21" s="125">
        <v>21</v>
      </c>
      <c r="Q21" s="129">
        <f t="shared" si="0"/>
        <v>3</v>
      </c>
      <c r="R21" s="130">
        <f t="shared" si="0"/>
        <v>68</v>
      </c>
      <c r="S21" s="125">
        <v>1</v>
      </c>
      <c r="T21" s="128">
        <v>16</v>
      </c>
      <c r="U21" s="131">
        <v>1</v>
      </c>
      <c r="V21" s="125">
        <v>19</v>
      </c>
      <c r="W21" s="125">
        <v>1</v>
      </c>
      <c r="X21" s="125">
        <v>17</v>
      </c>
      <c r="Y21" s="125"/>
      <c r="Z21" s="125"/>
      <c r="AA21" s="125">
        <v>1</v>
      </c>
      <c r="AB21" s="125">
        <v>20</v>
      </c>
      <c r="AC21" s="130">
        <f t="shared" si="1"/>
        <v>4</v>
      </c>
      <c r="AD21" s="130">
        <f t="shared" si="1"/>
        <v>72</v>
      </c>
      <c r="AE21" s="130"/>
      <c r="AF21" s="130"/>
      <c r="AG21" s="125"/>
      <c r="AH21" s="125"/>
      <c r="AI21" s="125"/>
      <c r="AJ21" s="125"/>
      <c r="AK21" s="125"/>
      <c r="AL21" s="125"/>
      <c r="AM21" s="130">
        <f t="shared" si="2"/>
        <v>0</v>
      </c>
      <c r="AN21" s="130">
        <f t="shared" si="3"/>
        <v>0</v>
      </c>
      <c r="AO21" s="130">
        <f t="shared" si="4"/>
        <v>7</v>
      </c>
      <c r="AP21" s="130">
        <f t="shared" si="4"/>
        <v>140</v>
      </c>
      <c r="AQ21" s="133"/>
      <c r="AR21" s="132"/>
      <c r="AS21" s="134">
        <f t="shared" si="5"/>
        <v>20</v>
      </c>
      <c r="AT21" s="135">
        <f t="shared" si="6"/>
        <v>123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1" customFormat="1" ht="12.75">
      <c r="A22" s="125"/>
      <c r="B22" s="142" t="s">
        <v>71</v>
      </c>
      <c r="C22" s="127"/>
      <c r="D22" s="127"/>
      <c r="E22" s="127"/>
      <c r="F22" s="127"/>
      <c r="G22" s="127"/>
      <c r="H22" s="127"/>
      <c r="I22" s="125">
        <v>1</v>
      </c>
      <c r="J22" s="125">
        <v>22</v>
      </c>
      <c r="K22" s="125">
        <v>1</v>
      </c>
      <c r="L22" s="125">
        <v>20</v>
      </c>
      <c r="M22" s="125">
        <v>1</v>
      </c>
      <c r="N22" s="125">
        <v>30</v>
      </c>
      <c r="O22" s="125">
        <v>1</v>
      </c>
      <c r="P22" s="125">
        <v>24</v>
      </c>
      <c r="Q22" s="129">
        <f t="shared" si="0"/>
        <v>4</v>
      </c>
      <c r="R22" s="130">
        <f t="shared" si="0"/>
        <v>96</v>
      </c>
      <c r="S22" s="125">
        <v>2</v>
      </c>
      <c r="T22" s="128">
        <v>35</v>
      </c>
      <c r="U22" s="131">
        <v>1</v>
      </c>
      <c r="V22" s="125">
        <v>24</v>
      </c>
      <c r="W22" s="125">
        <v>2</v>
      </c>
      <c r="X22" s="125">
        <v>36</v>
      </c>
      <c r="Y22" s="125">
        <v>1</v>
      </c>
      <c r="Z22" s="125">
        <v>20</v>
      </c>
      <c r="AA22" s="125">
        <v>2</v>
      </c>
      <c r="AB22" s="125">
        <v>39</v>
      </c>
      <c r="AC22" s="130">
        <f t="shared" si="1"/>
        <v>8</v>
      </c>
      <c r="AD22" s="130">
        <f t="shared" si="1"/>
        <v>154</v>
      </c>
      <c r="AE22" s="130"/>
      <c r="AF22" s="130"/>
      <c r="AG22" s="125"/>
      <c r="AH22" s="125"/>
      <c r="AI22" s="125">
        <v>1</v>
      </c>
      <c r="AJ22" s="125">
        <v>15</v>
      </c>
      <c r="AK22" s="125">
        <v>1</v>
      </c>
      <c r="AL22" s="125">
        <v>18</v>
      </c>
      <c r="AM22" s="130">
        <f t="shared" si="2"/>
        <v>2</v>
      </c>
      <c r="AN22" s="130">
        <f t="shared" si="3"/>
        <v>33</v>
      </c>
      <c r="AO22" s="130">
        <f t="shared" si="4"/>
        <v>14</v>
      </c>
      <c r="AP22" s="130">
        <f t="shared" si="4"/>
        <v>283</v>
      </c>
      <c r="AQ22" s="133"/>
      <c r="AR22" s="132"/>
      <c r="AS22" s="134">
        <f t="shared" si="5"/>
        <v>20.214285714285715</v>
      </c>
      <c r="AT22" s="135">
        <f t="shared" si="6"/>
        <v>266.26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" customFormat="1" ht="12.75">
      <c r="A23" s="3">
        <v>9</v>
      </c>
      <c r="B23" s="3" t="s">
        <v>12</v>
      </c>
      <c r="C23" s="65"/>
      <c r="D23" s="65"/>
      <c r="E23" s="65"/>
      <c r="F23" s="65"/>
      <c r="G23" s="65"/>
      <c r="H23" s="65"/>
      <c r="I23" s="27">
        <v>2</v>
      </c>
      <c r="J23" s="3">
        <v>49</v>
      </c>
      <c r="K23" s="27">
        <v>2</v>
      </c>
      <c r="L23" s="3">
        <v>53</v>
      </c>
      <c r="M23" s="27">
        <v>2</v>
      </c>
      <c r="N23" s="3">
        <v>57</v>
      </c>
      <c r="O23" s="27">
        <v>2</v>
      </c>
      <c r="P23" s="20">
        <v>54</v>
      </c>
      <c r="Q23" s="40">
        <f>I23+K23+M23+O23</f>
        <v>8</v>
      </c>
      <c r="R23" s="4">
        <f t="shared" si="0"/>
        <v>213</v>
      </c>
      <c r="S23" s="35">
        <v>2</v>
      </c>
      <c r="T23" s="3">
        <v>44</v>
      </c>
      <c r="U23" s="27">
        <v>2</v>
      </c>
      <c r="V23" s="3">
        <v>43</v>
      </c>
      <c r="W23" s="27">
        <v>2</v>
      </c>
      <c r="X23" s="3">
        <v>50</v>
      </c>
      <c r="Y23" s="3">
        <v>2</v>
      </c>
      <c r="Z23" s="3">
        <v>46</v>
      </c>
      <c r="AA23" s="3">
        <v>2</v>
      </c>
      <c r="AB23" s="3">
        <v>52</v>
      </c>
      <c r="AC23" s="4">
        <f t="shared" si="1"/>
        <v>10</v>
      </c>
      <c r="AD23" s="4">
        <f t="shared" si="1"/>
        <v>235</v>
      </c>
      <c r="AE23" s="4"/>
      <c r="AF23" s="4"/>
      <c r="AG23" s="3">
        <v>2</v>
      </c>
      <c r="AH23" s="3">
        <v>46</v>
      </c>
      <c r="AI23" s="3">
        <v>0</v>
      </c>
      <c r="AJ23" s="3">
        <v>0</v>
      </c>
      <c r="AK23" s="3">
        <v>2</v>
      </c>
      <c r="AL23" s="3">
        <v>40</v>
      </c>
      <c r="AM23" s="4">
        <f t="shared" si="2"/>
        <v>4</v>
      </c>
      <c r="AN23" s="4">
        <f t="shared" si="3"/>
        <v>86</v>
      </c>
      <c r="AO23" s="4">
        <f t="shared" si="4"/>
        <v>22</v>
      </c>
      <c r="AP23" s="4">
        <f>AN23+AF23+AD23+R23</f>
        <v>534</v>
      </c>
      <c r="AR23" s="16"/>
      <c r="AS23" s="92">
        <f>AP23/AO23</f>
        <v>24.272727272727273</v>
      </c>
      <c r="AT23" s="113">
        <f t="shared" si="6"/>
        <v>499.67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" customFormat="1" ht="12.75">
      <c r="A24" s="3"/>
      <c r="B24" s="8" t="s">
        <v>109</v>
      </c>
      <c r="C24" s="66"/>
      <c r="D24" s="66"/>
      <c r="E24" s="65"/>
      <c r="F24" s="65"/>
      <c r="G24" s="65"/>
      <c r="H24" s="65"/>
      <c r="I24" s="27"/>
      <c r="J24" s="3"/>
      <c r="K24" s="27"/>
      <c r="L24" s="3"/>
      <c r="M24" s="27"/>
      <c r="N24" s="3"/>
      <c r="O24" s="27"/>
      <c r="P24" s="20"/>
      <c r="Q24" s="40">
        <f t="shared" si="0"/>
        <v>0</v>
      </c>
      <c r="R24" s="4">
        <f t="shared" si="0"/>
        <v>0</v>
      </c>
      <c r="S24" s="35"/>
      <c r="T24" s="3"/>
      <c r="U24" s="27"/>
      <c r="V24" s="3"/>
      <c r="W24" s="27">
        <v>1</v>
      </c>
      <c r="X24" s="3">
        <v>1</v>
      </c>
      <c r="Y24" s="3"/>
      <c r="Z24" s="3"/>
      <c r="AA24" s="3"/>
      <c r="AB24" s="3"/>
      <c r="AC24" s="4">
        <f t="shared" si="1"/>
        <v>1</v>
      </c>
      <c r="AD24" s="4">
        <f t="shared" si="1"/>
        <v>1</v>
      </c>
      <c r="AE24" s="4"/>
      <c r="AF24" s="4"/>
      <c r="AG24" s="3"/>
      <c r="AH24" s="3"/>
      <c r="AI24" s="3"/>
      <c r="AJ24" s="3"/>
      <c r="AK24" s="3"/>
      <c r="AL24" s="3"/>
      <c r="AM24" s="4">
        <f t="shared" si="2"/>
        <v>0</v>
      </c>
      <c r="AN24" s="4">
        <f t="shared" si="3"/>
        <v>0</v>
      </c>
      <c r="AO24" s="4">
        <f t="shared" si="4"/>
        <v>1</v>
      </c>
      <c r="AP24" s="4">
        <f t="shared" si="4"/>
        <v>1</v>
      </c>
      <c r="AR24" s="16"/>
      <c r="AS24" s="92"/>
      <c r="AT24" s="113">
        <f t="shared" si="6"/>
        <v>1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" customFormat="1" ht="12.75">
      <c r="A25" s="3">
        <v>10</v>
      </c>
      <c r="B25" s="3" t="s">
        <v>91</v>
      </c>
      <c r="C25" s="65"/>
      <c r="D25" s="65"/>
      <c r="E25" s="65"/>
      <c r="F25" s="65"/>
      <c r="G25" s="65"/>
      <c r="H25" s="65"/>
      <c r="I25" s="27">
        <v>1</v>
      </c>
      <c r="J25" s="3">
        <v>18</v>
      </c>
      <c r="K25" s="27">
        <v>1</v>
      </c>
      <c r="L25" s="3">
        <v>21</v>
      </c>
      <c r="M25" s="27">
        <v>1</v>
      </c>
      <c r="N25" s="3">
        <v>20</v>
      </c>
      <c r="O25" s="27">
        <v>1</v>
      </c>
      <c r="P25" s="20">
        <v>25</v>
      </c>
      <c r="Q25" s="40">
        <f t="shared" si="0"/>
        <v>4</v>
      </c>
      <c r="R25" s="4">
        <f t="shared" si="0"/>
        <v>84</v>
      </c>
      <c r="S25" s="35">
        <v>1</v>
      </c>
      <c r="T25" s="3">
        <v>21</v>
      </c>
      <c r="U25" s="27">
        <v>1</v>
      </c>
      <c r="V25" s="3">
        <v>26</v>
      </c>
      <c r="W25" s="27">
        <v>1</v>
      </c>
      <c r="X25" s="3">
        <v>20</v>
      </c>
      <c r="Y25" s="3">
        <v>1</v>
      </c>
      <c r="Z25" s="3">
        <v>21</v>
      </c>
      <c r="AA25" s="3">
        <v>1</v>
      </c>
      <c r="AB25" s="3">
        <v>25</v>
      </c>
      <c r="AC25" s="4">
        <f t="shared" si="1"/>
        <v>5</v>
      </c>
      <c r="AD25" s="4">
        <f t="shared" si="1"/>
        <v>113</v>
      </c>
      <c r="AE25" s="4"/>
      <c r="AF25" s="4"/>
      <c r="AG25" s="3"/>
      <c r="AH25" s="3"/>
      <c r="AI25" s="3">
        <v>1</v>
      </c>
      <c r="AJ25" s="3">
        <v>20</v>
      </c>
      <c r="AK25" s="3"/>
      <c r="AL25" s="3"/>
      <c r="AM25" s="4">
        <f t="shared" si="2"/>
        <v>1</v>
      </c>
      <c r="AN25" s="4">
        <f t="shared" si="3"/>
        <v>20</v>
      </c>
      <c r="AO25" s="4">
        <f t="shared" si="4"/>
        <v>10</v>
      </c>
      <c r="AP25" s="4">
        <f t="shared" si="4"/>
        <v>217</v>
      </c>
      <c r="AR25" s="16"/>
      <c r="AS25" s="92">
        <f t="shared" si="5"/>
        <v>21.7</v>
      </c>
      <c r="AT25" s="113">
        <f t="shared" si="6"/>
        <v>200.4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1:68" s="1" customFormat="1" ht="12.75">
      <c r="A26" s="3">
        <v>11</v>
      </c>
      <c r="B26" s="3" t="s">
        <v>13</v>
      </c>
      <c r="C26" s="65"/>
      <c r="D26" s="65"/>
      <c r="E26" s="65"/>
      <c r="F26" s="65"/>
      <c r="G26" s="65"/>
      <c r="H26" s="65"/>
      <c r="I26" s="28"/>
      <c r="K26" s="28"/>
      <c r="L26" s="3"/>
      <c r="M26" s="28"/>
      <c r="O26" s="28"/>
      <c r="P26" s="16"/>
      <c r="Q26" s="40">
        <f t="shared" si="0"/>
        <v>0</v>
      </c>
      <c r="R26" s="4">
        <f t="shared" si="0"/>
        <v>0</v>
      </c>
      <c r="S26" s="35">
        <v>2</v>
      </c>
      <c r="T26" s="3">
        <v>50</v>
      </c>
      <c r="U26" s="27">
        <v>3</v>
      </c>
      <c r="V26" s="3">
        <v>75</v>
      </c>
      <c r="W26" s="27">
        <v>3</v>
      </c>
      <c r="X26" s="3">
        <v>72</v>
      </c>
      <c r="Y26" s="3">
        <v>3</v>
      </c>
      <c r="Z26" s="3">
        <v>77</v>
      </c>
      <c r="AA26" s="3">
        <v>3</v>
      </c>
      <c r="AB26" s="3">
        <v>76</v>
      </c>
      <c r="AC26" s="4">
        <f t="shared" si="1"/>
        <v>14</v>
      </c>
      <c r="AD26" s="4">
        <f t="shared" si="1"/>
        <v>350</v>
      </c>
      <c r="AE26" s="4"/>
      <c r="AF26" s="4"/>
      <c r="AG26" s="3"/>
      <c r="AH26" s="3"/>
      <c r="AI26" s="3">
        <v>0</v>
      </c>
      <c r="AJ26" s="3">
        <v>0</v>
      </c>
      <c r="AK26" s="3">
        <v>2</v>
      </c>
      <c r="AL26" s="3">
        <v>36</v>
      </c>
      <c r="AM26" s="4">
        <f t="shared" si="2"/>
        <v>2</v>
      </c>
      <c r="AN26" s="4">
        <f t="shared" si="3"/>
        <v>36</v>
      </c>
      <c r="AO26" s="4">
        <f t="shared" si="4"/>
        <v>16</v>
      </c>
      <c r="AP26" s="4">
        <f t="shared" si="4"/>
        <v>386</v>
      </c>
      <c r="AR26" s="16"/>
      <c r="AS26" s="92">
        <f t="shared" si="5"/>
        <v>24.125</v>
      </c>
      <c r="AT26" s="113">
        <f t="shared" si="6"/>
        <v>393.92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</row>
    <row r="27" spans="1:68" s="1" customFormat="1" ht="12.75">
      <c r="A27" s="125">
        <v>12</v>
      </c>
      <c r="B27" s="125" t="s">
        <v>92</v>
      </c>
      <c r="C27" s="136"/>
      <c r="D27" s="136"/>
      <c r="E27" s="136"/>
      <c r="F27" s="136"/>
      <c r="G27" s="136"/>
      <c r="H27" s="136"/>
      <c r="I27" s="125"/>
      <c r="J27" s="125"/>
      <c r="K27" s="125"/>
      <c r="L27" s="125"/>
      <c r="M27" s="125"/>
      <c r="N27" s="125"/>
      <c r="O27" s="125"/>
      <c r="P27" s="128"/>
      <c r="Q27" s="129">
        <f t="shared" si="0"/>
        <v>0</v>
      </c>
      <c r="R27" s="130">
        <f t="shared" si="0"/>
        <v>0</v>
      </c>
      <c r="S27" s="131"/>
      <c r="T27" s="125"/>
      <c r="U27" s="125"/>
      <c r="V27" s="125"/>
      <c r="W27" s="125"/>
      <c r="X27" s="125"/>
      <c r="Y27" s="125"/>
      <c r="Z27" s="125"/>
      <c r="AA27" s="125"/>
      <c r="AB27" s="125"/>
      <c r="AC27" s="130">
        <f t="shared" si="1"/>
        <v>0</v>
      </c>
      <c r="AD27" s="130">
        <f t="shared" si="1"/>
        <v>0</v>
      </c>
      <c r="AE27" s="130"/>
      <c r="AF27" s="130"/>
      <c r="AG27" s="125"/>
      <c r="AH27" s="125"/>
      <c r="AI27" s="125"/>
      <c r="AJ27" s="125"/>
      <c r="AK27" s="125"/>
      <c r="AL27" s="125"/>
      <c r="AM27" s="130">
        <f t="shared" si="2"/>
        <v>0</v>
      </c>
      <c r="AN27" s="130">
        <f t="shared" si="3"/>
        <v>0</v>
      </c>
      <c r="AO27" s="130">
        <f t="shared" si="4"/>
        <v>0</v>
      </c>
      <c r="AP27" s="130">
        <f t="shared" si="4"/>
        <v>0</v>
      </c>
      <c r="AQ27" s="133"/>
      <c r="AR27" s="132"/>
      <c r="AS27" s="134"/>
      <c r="AT27" s="135">
        <f t="shared" si="6"/>
        <v>0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1:68" s="1" customFormat="1" ht="12.75">
      <c r="A28" s="125"/>
      <c r="B28" s="126" t="s">
        <v>70</v>
      </c>
      <c r="C28" s="137"/>
      <c r="D28" s="137"/>
      <c r="E28" s="137"/>
      <c r="F28" s="137"/>
      <c r="G28" s="137"/>
      <c r="H28" s="137"/>
      <c r="I28" s="138">
        <v>3</v>
      </c>
      <c r="J28" s="138">
        <f>25+26+24</f>
        <v>75</v>
      </c>
      <c r="K28" s="138">
        <v>2</v>
      </c>
      <c r="L28" s="138">
        <v>59</v>
      </c>
      <c r="M28" s="138">
        <v>2</v>
      </c>
      <c r="N28" s="138">
        <v>62</v>
      </c>
      <c r="O28" s="138">
        <v>2</v>
      </c>
      <c r="P28" s="139">
        <v>54</v>
      </c>
      <c r="Q28" s="129">
        <f t="shared" si="0"/>
        <v>9</v>
      </c>
      <c r="R28" s="130">
        <f t="shared" si="0"/>
        <v>250</v>
      </c>
      <c r="S28" s="140">
        <v>2</v>
      </c>
      <c r="T28" s="138">
        <v>61</v>
      </c>
      <c r="U28" s="138">
        <v>2</v>
      </c>
      <c r="V28" s="138">
        <f>29+22</f>
        <v>51</v>
      </c>
      <c r="W28" s="138">
        <v>2</v>
      </c>
      <c r="X28" s="138">
        <f>24+26</f>
        <v>50</v>
      </c>
      <c r="Y28" s="138">
        <v>2</v>
      </c>
      <c r="Z28" s="138">
        <v>44</v>
      </c>
      <c r="AA28" s="138">
        <v>2</v>
      </c>
      <c r="AB28" s="138">
        <f>29+28</f>
        <v>57</v>
      </c>
      <c r="AC28" s="130">
        <f t="shared" si="1"/>
        <v>10</v>
      </c>
      <c r="AD28" s="130">
        <f t="shared" si="1"/>
        <v>263</v>
      </c>
      <c r="AE28" s="141"/>
      <c r="AF28" s="141"/>
      <c r="AG28" s="138"/>
      <c r="AH28" s="138"/>
      <c r="AI28" s="138">
        <v>1</v>
      </c>
      <c r="AJ28" s="138">
        <v>19</v>
      </c>
      <c r="AK28" s="138">
        <v>1</v>
      </c>
      <c r="AL28" s="138">
        <v>28</v>
      </c>
      <c r="AM28" s="130">
        <f t="shared" si="2"/>
        <v>2</v>
      </c>
      <c r="AN28" s="130">
        <f t="shared" si="3"/>
        <v>47</v>
      </c>
      <c r="AO28" s="130">
        <f t="shared" si="4"/>
        <v>21</v>
      </c>
      <c r="AP28" s="130">
        <f t="shared" si="4"/>
        <v>560</v>
      </c>
      <c r="AQ28" s="133"/>
      <c r="AR28" s="132"/>
      <c r="AS28" s="134">
        <f t="shared" si="5"/>
        <v>26.666666666666668</v>
      </c>
      <c r="AT28" s="135">
        <f t="shared" si="6"/>
        <v>507.84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</row>
    <row r="29" spans="1:68" s="1" customFormat="1" ht="13.5" thickBot="1">
      <c r="A29" s="125"/>
      <c r="B29" s="142" t="s">
        <v>71</v>
      </c>
      <c r="C29" s="137"/>
      <c r="D29" s="137"/>
      <c r="E29" s="137"/>
      <c r="F29" s="137"/>
      <c r="G29" s="137"/>
      <c r="H29" s="137"/>
      <c r="I29" s="125">
        <v>0</v>
      </c>
      <c r="J29" s="125"/>
      <c r="K29" s="125"/>
      <c r="L29" s="125"/>
      <c r="M29" s="125"/>
      <c r="N29" s="125"/>
      <c r="O29" s="125"/>
      <c r="P29" s="128"/>
      <c r="Q29" s="129">
        <f t="shared" si="0"/>
        <v>0</v>
      </c>
      <c r="R29" s="130">
        <f t="shared" si="0"/>
        <v>0</v>
      </c>
      <c r="S29" s="140"/>
      <c r="T29" s="125"/>
      <c r="U29" s="125">
        <v>1</v>
      </c>
      <c r="V29" s="125">
        <v>27</v>
      </c>
      <c r="W29" s="125">
        <v>1</v>
      </c>
      <c r="X29" s="125">
        <v>13</v>
      </c>
      <c r="Y29" s="125"/>
      <c r="Z29" s="125"/>
      <c r="AA29" s="125">
        <v>1</v>
      </c>
      <c r="AB29" s="125">
        <v>25</v>
      </c>
      <c r="AC29" s="130">
        <f t="shared" si="1"/>
        <v>3</v>
      </c>
      <c r="AD29" s="130">
        <f t="shared" si="1"/>
        <v>65</v>
      </c>
      <c r="AE29" s="130"/>
      <c r="AF29" s="130"/>
      <c r="AG29" s="125"/>
      <c r="AH29" s="125"/>
      <c r="AI29" s="125"/>
      <c r="AJ29" s="125"/>
      <c r="AK29" s="125">
        <v>1</v>
      </c>
      <c r="AL29" s="125">
        <v>19</v>
      </c>
      <c r="AM29" s="130">
        <f t="shared" si="2"/>
        <v>1</v>
      </c>
      <c r="AN29" s="130">
        <f t="shared" si="3"/>
        <v>19</v>
      </c>
      <c r="AO29" s="130">
        <f t="shared" si="4"/>
        <v>4</v>
      </c>
      <c r="AP29" s="130">
        <f t="shared" si="4"/>
        <v>84</v>
      </c>
      <c r="AQ29" s="133"/>
      <c r="AR29" s="132"/>
      <c r="AS29" s="143">
        <f t="shared" si="5"/>
        <v>21</v>
      </c>
      <c r="AT29" s="144">
        <f t="shared" si="6"/>
        <v>88.18</v>
      </c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s="43" customFormat="1" ht="13.5" customHeight="1" thickBot="1">
      <c r="A30" s="46"/>
      <c r="B30" s="45" t="s">
        <v>60</v>
      </c>
      <c r="C30" s="68"/>
      <c r="D30" s="68"/>
      <c r="E30" s="68"/>
      <c r="F30" s="68"/>
      <c r="G30" s="68"/>
      <c r="H30" s="68"/>
      <c r="I30" s="45">
        <f>SUM(I13:I29)</f>
        <v>18</v>
      </c>
      <c r="J30" s="45">
        <f aca="true" t="shared" si="7" ref="J30:AM30">SUM(J13:J29)</f>
        <v>482</v>
      </c>
      <c r="K30" s="45">
        <f t="shared" si="7"/>
        <v>21</v>
      </c>
      <c r="L30" s="45">
        <f t="shared" si="7"/>
        <v>524</v>
      </c>
      <c r="M30" s="45">
        <f t="shared" si="7"/>
        <v>18</v>
      </c>
      <c r="N30" s="45">
        <f t="shared" si="7"/>
        <v>476</v>
      </c>
      <c r="O30" s="45">
        <f t="shared" si="7"/>
        <v>19</v>
      </c>
      <c r="P30" s="45">
        <f t="shared" si="7"/>
        <v>496</v>
      </c>
      <c r="Q30" s="45">
        <f t="shared" si="7"/>
        <v>76</v>
      </c>
      <c r="R30" s="45">
        <f t="shared" si="7"/>
        <v>1978</v>
      </c>
      <c r="S30" s="45">
        <f t="shared" si="7"/>
        <v>21</v>
      </c>
      <c r="T30" s="45">
        <f t="shared" si="7"/>
        <v>491</v>
      </c>
      <c r="U30" s="45">
        <f t="shared" si="7"/>
        <v>24</v>
      </c>
      <c r="V30" s="45">
        <f t="shared" si="7"/>
        <v>584</v>
      </c>
      <c r="W30" s="45">
        <f t="shared" si="7"/>
        <v>25</v>
      </c>
      <c r="X30" s="45">
        <f t="shared" si="7"/>
        <v>532</v>
      </c>
      <c r="Y30" s="45">
        <f t="shared" si="7"/>
        <v>21</v>
      </c>
      <c r="Z30" s="45">
        <f t="shared" si="7"/>
        <v>508</v>
      </c>
      <c r="AA30" s="45">
        <f t="shared" si="7"/>
        <v>24</v>
      </c>
      <c r="AB30" s="45">
        <f t="shared" si="7"/>
        <v>590</v>
      </c>
      <c r="AC30" s="45">
        <f t="shared" si="7"/>
        <v>115</v>
      </c>
      <c r="AD30" s="45">
        <f t="shared" si="7"/>
        <v>2705</v>
      </c>
      <c r="AE30" s="45">
        <f t="shared" si="7"/>
        <v>0</v>
      </c>
      <c r="AF30" s="45">
        <f t="shared" si="7"/>
        <v>0</v>
      </c>
      <c r="AG30" s="45">
        <f t="shared" si="7"/>
        <v>11</v>
      </c>
      <c r="AH30" s="45">
        <f t="shared" si="7"/>
        <v>284</v>
      </c>
      <c r="AI30" s="45">
        <f t="shared" si="7"/>
        <v>15</v>
      </c>
      <c r="AJ30" s="45">
        <f t="shared" si="7"/>
        <v>303</v>
      </c>
      <c r="AK30" s="45">
        <f t="shared" si="7"/>
        <v>19</v>
      </c>
      <c r="AL30" s="45">
        <f t="shared" si="7"/>
        <v>399</v>
      </c>
      <c r="AM30" s="45">
        <f t="shared" si="7"/>
        <v>45</v>
      </c>
      <c r="AN30" s="45">
        <f>SUM(AN13:AN29)</f>
        <v>986</v>
      </c>
      <c r="AO30" s="45">
        <f>SUM(AO13:AO29)</f>
        <v>236</v>
      </c>
      <c r="AP30" s="45">
        <f>SUM(AP13:AP29)</f>
        <v>5669</v>
      </c>
      <c r="AQ30" s="45"/>
      <c r="AR30" s="45"/>
      <c r="AS30" s="110"/>
      <c r="AT30" s="115">
        <f>(R30*0.75)+(AD30*1)+(AN30*1.22)</f>
        <v>5391.42</v>
      </c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s="1" customFormat="1" ht="12.75">
      <c r="A31" s="13"/>
      <c r="B31" s="13"/>
      <c r="C31" s="149"/>
      <c r="D31" s="149"/>
      <c r="E31" s="149"/>
      <c r="F31" s="149"/>
      <c r="G31" s="149"/>
      <c r="H31" s="149"/>
      <c r="I31" s="30"/>
      <c r="J31" s="13"/>
      <c r="K31" s="30"/>
      <c r="L31" s="13"/>
      <c r="M31" s="30"/>
      <c r="N31" s="13"/>
      <c r="O31" s="30"/>
      <c r="P31" s="13"/>
      <c r="Q31" s="14" t="s">
        <v>66</v>
      </c>
      <c r="R31" s="14"/>
      <c r="S31" s="30"/>
      <c r="T31" s="13"/>
      <c r="U31" s="30"/>
      <c r="V31" s="13"/>
      <c r="W31" s="30"/>
      <c r="X31" s="13"/>
      <c r="Y31" s="13"/>
      <c r="Z31" s="13"/>
      <c r="AA31" s="13"/>
      <c r="AB31" s="13"/>
      <c r="AC31" s="14"/>
      <c r="AD31" s="14"/>
      <c r="AE31" s="14"/>
      <c r="AF31" s="14"/>
      <c r="AG31" s="13"/>
      <c r="AH31" s="13"/>
      <c r="AI31" s="13"/>
      <c r="AJ31" s="13"/>
      <c r="AK31" s="13"/>
      <c r="AL31" s="13"/>
      <c r="AM31" s="14"/>
      <c r="AN31" s="14"/>
      <c r="AO31" s="14"/>
      <c r="AP31" s="14"/>
      <c r="AQ31" s="55"/>
      <c r="AR31" s="85"/>
      <c r="AS31" s="95"/>
      <c r="AT31" s="116">
        <f t="shared" si="6"/>
        <v>0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1" customFormat="1" ht="12.75">
      <c r="A32" s="3">
        <v>1</v>
      </c>
      <c r="B32" s="3" t="s">
        <v>99</v>
      </c>
      <c r="C32" s="65"/>
      <c r="D32" s="65"/>
      <c r="E32" s="65"/>
      <c r="F32" s="65"/>
      <c r="G32" s="65"/>
      <c r="H32" s="65"/>
      <c r="I32" s="27">
        <v>1</v>
      </c>
      <c r="J32" s="3">
        <v>27</v>
      </c>
      <c r="K32" s="27">
        <v>1</v>
      </c>
      <c r="L32" s="3">
        <v>27</v>
      </c>
      <c r="M32" s="27">
        <v>1</v>
      </c>
      <c r="N32" s="3">
        <v>33</v>
      </c>
      <c r="O32" s="27">
        <v>1</v>
      </c>
      <c r="P32" s="20">
        <v>29</v>
      </c>
      <c r="Q32" s="40">
        <f>I32+K32+M32+O32</f>
        <v>4</v>
      </c>
      <c r="R32" s="4">
        <f>J32+L32+N32+P32</f>
        <v>116</v>
      </c>
      <c r="S32" s="35">
        <v>1</v>
      </c>
      <c r="T32" s="3">
        <v>17</v>
      </c>
      <c r="U32" s="27">
        <v>1</v>
      </c>
      <c r="V32" s="3">
        <v>27</v>
      </c>
      <c r="W32" s="27">
        <v>1</v>
      </c>
      <c r="X32" s="3">
        <v>31</v>
      </c>
      <c r="Y32" s="3">
        <v>1</v>
      </c>
      <c r="Z32" s="3">
        <v>27</v>
      </c>
      <c r="AA32" s="3">
        <v>2</v>
      </c>
      <c r="AB32" s="3">
        <v>37</v>
      </c>
      <c r="AC32" s="4">
        <f>S32+U32+W32+Y32+AA32</f>
        <v>6</v>
      </c>
      <c r="AD32" s="4">
        <f>T32+V32+X32+Z32+AB32</f>
        <v>139</v>
      </c>
      <c r="AE32" s="4"/>
      <c r="AF32" s="4"/>
      <c r="AG32" s="3"/>
      <c r="AH32" s="3"/>
      <c r="AI32" s="3"/>
      <c r="AJ32" s="3"/>
      <c r="AK32" s="3"/>
      <c r="AL32" s="3"/>
      <c r="AM32" s="4"/>
      <c r="AN32" s="4"/>
      <c r="AO32" s="4">
        <f>AM32+AE32+AC32+Q32</f>
        <v>10</v>
      </c>
      <c r="AP32" s="4">
        <f>AN32+AF32+AD32+R32</f>
        <v>255</v>
      </c>
      <c r="AR32" s="16"/>
      <c r="AS32" s="92">
        <f>AP32/AO32</f>
        <v>25.5</v>
      </c>
      <c r="AT32" s="113">
        <f t="shared" si="6"/>
        <v>226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1" customFormat="1" ht="12.75">
      <c r="A33" s="3">
        <v>2</v>
      </c>
      <c r="B33" s="3" t="s">
        <v>14</v>
      </c>
      <c r="C33" s="65"/>
      <c r="D33" s="65"/>
      <c r="E33" s="65"/>
      <c r="F33" s="65"/>
      <c r="G33" s="65"/>
      <c r="H33" s="65"/>
      <c r="I33" s="27">
        <v>1</v>
      </c>
      <c r="J33" s="3">
        <v>27</v>
      </c>
      <c r="K33" s="27">
        <v>1</v>
      </c>
      <c r="L33" s="3">
        <v>25</v>
      </c>
      <c r="M33" s="27">
        <v>1</v>
      </c>
      <c r="N33" s="3">
        <v>27</v>
      </c>
      <c r="O33" s="27">
        <v>1</v>
      </c>
      <c r="P33" s="3">
        <v>26</v>
      </c>
      <c r="Q33" s="4">
        <f>I33+K33+M33+O33</f>
        <v>4</v>
      </c>
      <c r="R33" s="4">
        <f>J33+L33+N33+P33</f>
        <v>105</v>
      </c>
      <c r="S33" s="27">
        <v>1</v>
      </c>
      <c r="T33" s="3">
        <v>20</v>
      </c>
      <c r="U33" s="27">
        <v>1</v>
      </c>
      <c r="V33" s="3">
        <v>13</v>
      </c>
      <c r="W33" s="27">
        <v>1</v>
      </c>
      <c r="X33" s="3">
        <v>21</v>
      </c>
      <c r="Y33" s="3">
        <v>1</v>
      </c>
      <c r="Z33" s="3">
        <v>20</v>
      </c>
      <c r="AA33" s="3">
        <v>1</v>
      </c>
      <c r="AB33" s="3">
        <v>18</v>
      </c>
      <c r="AC33" s="4">
        <f>S33+U33+W33+Y33+AA33</f>
        <v>5</v>
      </c>
      <c r="AD33" s="4">
        <f>T33+V33+X33+Z33+AB33</f>
        <v>92</v>
      </c>
      <c r="AE33" s="4"/>
      <c r="AF33" s="4"/>
      <c r="AG33" s="3"/>
      <c r="AH33" s="3"/>
      <c r="AI33" s="3"/>
      <c r="AJ33" s="3"/>
      <c r="AK33" s="3"/>
      <c r="AL33" s="3"/>
      <c r="AM33" s="4"/>
      <c r="AN33" s="4"/>
      <c r="AO33" s="4">
        <f>AC33+Q33</f>
        <v>9</v>
      </c>
      <c r="AP33" s="4">
        <f>AD33+R33</f>
        <v>197</v>
      </c>
      <c r="AR33" s="16"/>
      <c r="AS33" s="92">
        <f t="shared" si="5"/>
        <v>21.88888888888889</v>
      </c>
      <c r="AT33" s="113">
        <f t="shared" si="6"/>
        <v>170.75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1" customFormat="1" ht="12.75">
      <c r="A34" s="3">
        <v>3</v>
      </c>
      <c r="B34" s="3" t="s">
        <v>47</v>
      </c>
      <c r="C34" s="65"/>
      <c r="D34" s="65"/>
      <c r="E34" s="65"/>
      <c r="F34" s="65"/>
      <c r="G34" s="65"/>
      <c r="H34" s="65"/>
      <c r="I34" s="27">
        <v>1</v>
      </c>
      <c r="J34" s="3">
        <v>23</v>
      </c>
      <c r="K34" s="27">
        <v>1</v>
      </c>
      <c r="L34" s="3">
        <v>29</v>
      </c>
      <c r="M34" s="27">
        <v>1</v>
      </c>
      <c r="N34" s="3">
        <v>29</v>
      </c>
      <c r="O34" s="27">
        <v>1</v>
      </c>
      <c r="P34" s="3">
        <v>21</v>
      </c>
      <c r="Q34" s="4">
        <f aca="true" t="shared" si="8" ref="Q34:R49">I34+K34+M34+O34</f>
        <v>4</v>
      </c>
      <c r="R34" s="4">
        <f t="shared" si="8"/>
        <v>102</v>
      </c>
      <c r="S34" s="27">
        <v>1</v>
      </c>
      <c r="T34" s="3">
        <v>26</v>
      </c>
      <c r="U34" s="27">
        <v>2</v>
      </c>
      <c r="V34" s="3">
        <v>40</v>
      </c>
      <c r="W34" s="27">
        <v>1</v>
      </c>
      <c r="X34" s="3">
        <v>23</v>
      </c>
      <c r="Y34" s="3">
        <v>1</v>
      </c>
      <c r="Z34" s="3">
        <v>19</v>
      </c>
      <c r="AA34" s="3">
        <v>1</v>
      </c>
      <c r="AB34" s="3">
        <v>29</v>
      </c>
      <c r="AC34" s="4">
        <f aca="true" t="shared" si="9" ref="AC34:AD65">S34+U34+W34+Y34+AA34</f>
        <v>6</v>
      </c>
      <c r="AD34" s="4">
        <f t="shared" si="9"/>
        <v>137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4">
        <f aca="true" t="shared" si="10" ref="AO34:AP65">AC34+Q34</f>
        <v>10</v>
      </c>
      <c r="AP34" s="4">
        <f t="shared" si="10"/>
        <v>239</v>
      </c>
      <c r="AR34" s="16"/>
      <c r="AS34" s="92">
        <f t="shared" si="5"/>
        <v>23.9</v>
      </c>
      <c r="AT34" s="113">
        <f t="shared" si="6"/>
        <v>213.5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1" customFormat="1" ht="12.75">
      <c r="A35" s="3">
        <v>4</v>
      </c>
      <c r="B35" s="3" t="s">
        <v>15</v>
      </c>
      <c r="C35" s="65"/>
      <c r="D35" s="65"/>
      <c r="E35" s="65"/>
      <c r="F35" s="65"/>
      <c r="G35" s="65"/>
      <c r="H35" s="65"/>
      <c r="I35" s="27">
        <v>1</v>
      </c>
      <c r="J35" s="3">
        <v>21</v>
      </c>
      <c r="K35" s="27">
        <v>1</v>
      </c>
      <c r="L35" s="3">
        <v>18</v>
      </c>
      <c r="M35" s="27">
        <v>1</v>
      </c>
      <c r="N35" s="3">
        <v>16</v>
      </c>
      <c r="O35" s="27">
        <v>1</v>
      </c>
      <c r="P35" s="3">
        <v>20</v>
      </c>
      <c r="Q35" s="4">
        <f t="shared" si="8"/>
        <v>4</v>
      </c>
      <c r="R35" s="4">
        <f t="shared" si="8"/>
        <v>75</v>
      </c>
      <c r="S35" s="27">
        <v>1</v>
      </c>
      <c r="T35" s="3">
        <v>20</v>
      </c>
      <c r="U35" s="27">
        <v>1</v>
      </c>
      <c r="V35" s="3">
        <v>22</v>
      </c>
      <c r="W35" s="27">
        <v>1</v>
      </c>
      <c r="X35" s="3">
        <v>17</v>
      </c>
      <c r="Y35" s="3">
        <v>1</v>
      </c>
      <c r="Z35" s="3">
        <v>33</v>
      </c>
      <c r="AA35" s="3">
        <v>1</v>
      </c>
      <c r="AB35" s="3">
        <v>22</v>
      </c>
      <c r="AC35" s="4">
        <f t="shared" si="9"/>
        <v>5</v>
      </c>
      <c r="AD35" s="4">
        <f t="shared" si="9"/>
        <v>114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4">
        <f t="shared" si="10"/>
        <v>9</v>
      </c>
      <c r="AP35" s="4">
        <f t="shared" si="10"/>
        <v>189</v>
      </c>
      <c r="AR35" s="16"/>
      <c r="AS35" s="92">
        <f t="shared" si="5"/>
        <v>21</v>
      </c>
      <c r="AT35" s="113">
        <f t="shared" si="6"/>
        <v>170.25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1" customFormat="1" ht="12.75">
      <c r="A36" s="3">
        <v>5</v>
      </c>
      <c r="B36" s="3" t="s">
        <v>63</v>
      </c>
      <c r="C36" s="65"/>
      <c r="D36" s="65"/>
      <c r="E36" s="65"/>
      <c r="F36" s="65"/>
      <c r="G36" s="65"/>
      <c r="H36" s="65"/>
      <c r="I36" s="27">
        <v>1</v>
      </c>
      <c r="J36" s="3">
        <v>26</v>
      </c>
      <c r="K36" s="27">
        <v>1</v>
      </c>
      <c r="L36" s="3">
        <v>30</v>
      </c>
      <c r="M36" s="27">
        <v>1</v>
      </c>
      <c r="N36" s="3">
        <v>26</v>
      </c>
      <c r="O36" s="27">
        <v>2</v>
      </c>
      <c r="P36" s="3">
        <v>35</v>
      </c>
      <c r="Q36" s="4">
        <f t="shared" si="8"/>
        <v>5</v>
      </c>
      <c r="R36" s="4">
        <f t="shared" si="8"/>
        <v>117</v>
      </c>
      <c r="S36" s="27">
        <v>1</v>
      </c>
      <c r="T36" s="3">
        <v>26</v>
      </c>
      <c r="U36" s="27">
        <v>1</v>
      </c>
      <c r="V36" s="3">
        <v>24</v>
      </c>
      <c r="W36" s="27">
        <v>1</v>
      </c>
      <c r="X36" s="3">
        <v>21</v>
      </c>
      <c r="Y36" s="3">
        <v>1</v>
      </c>
      <c r="Z36" s="3">
        <v>32</v>
      </c>
      <c r="AA36" s="3">
        <v>2</v>
      </c>
      <c r="AB36" s="3">
        <v>38</v>
      </c>
      <c r="AC36" s="4">
        <f t="shared" si="9"/>
        <v>6</v>
      </c>
      <c r="AD36" s="4">
        <f t="shared" si="9"/>
        <v>141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4">
        <f t="shared" si="10"/>
        <v>11</v>
      </c>
      <c r="AP36" s="4">
        <f t="shared" si="10"/>
        <v>258</v>
      </c>
      <c r="AR36" s="16"/>
      <c r="AS36" s="92">
        <f t="shared" si="5"/>
        <v>23.454545454545453</v>
      </c>
      <c r="AT36" s="113">
        <f t="shared" si="6"/>
        <v>228.75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" customFormat="1" ht="12.75">
      <c r="A37" s="3">
        <v>6</v>
      </c>
      <c r="B37" s="3" t="s">
        <v>96</v>
      </c>
      <c r="C37" s="65"/>
      <c r="D37" s="65"/>
      <c r="E37" s="65"/>
      <c r="F37" s="65"/>
      <c r="G37" s="65"/>
      <c r="H37" s="65"/>
      <c r="I37" s="27">
        <v>2</v>
      </c>
      <c r="J37" s="3">
        <v>38</v>
      </c>
      <c r="K37" s="27">
        <v>1</v>
      </c>
      <c r="L37" s="3">
        <v>20</v>
      </c>
      <c r="M37" s="27">
        <v>1</v>
      </c>
      <c r="N37" s="3">
        <v>31</v>
      </c>
      <c r="O37" s="27">
        <v>1</v>
      </c>
      <c r="P37" s="3">
        <v>32</v>
      </c>
      <c r="Q37" s="4">
        <f t="shared" si="8"/>
        <v>5</v>
      </c>
      <c r="R37" s="4">
        <f t="shared" si="8"/>
        <v>121</v>
      </c>
      <c r="S37" s="27">
        <v>2</v>
      </c>
      <c r="T37" s="3">
        <v>53</v>
      </c>
      <c r="U37" s="27">
        <v>2</v>
      </c>
      <c r="V37" s="3">
        <v>40</v>
      </c>
      <c r="W37" s="27">
        <v>1</v>
      </c>
      <c r="X37" s="3">
        <v>32</v>
      </c>
      <c r="Y37" s="3">
        <v>2</v>
      </c>
      <c r="Z37" s="3">
        <v>38</v>
      </c>
      <c r="AA37" s="3">
        <v>2</v>
      </c>
      <c r="AB37" s="3">
        <v>48</v>
      </c>
      <c r="AC37" s="4">
        <f t="shared" si="9"/>
        <v>9</v>
      </c>
      <c r="AD37" s="4">
        <f t="shared" si="9"/>
        <v>211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4">
        <f t="shared" si="10"/>
        <v>14</v>
      </c>
      <c r="AP37" s="4">
        <f t="shared" si="10"/>
        <v>332</v>
      </c>
      <c r="AR37" s="16"/>
      <c r="AS37" s="92">
        <f t="shared" si="5"/>
        <v>23.714285714285715</v>
      </c>
      <c r="AT37" s="113">
        <f t="shared" si="6"/>
        <v>301.75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" customFormat="1" ht="12.75">
      <c r="A38" s="3">
        <v>7</v>
      </c>
      <c r="B38" s="3" t="s">
        <v>16</v>
      </c>
      <c r="C38" s="65"/>
      <c r="D38" s="65"/>
      <c r="E38" s="65"/>
      <c r="F38" s="65"/>
      <c r="G38" s="65"/>
      <c r="H38" s="65"/>
      <c r="I38" s="27">
        <v>1</v>
      </c>
      <c r="J38" s="3">
        <v>17</v>
      </c>
      <c r="K38" s="27">
        <v>1</v>
      </c>
      <c r="L38" s="3">
        <v>19</v>
      </c>
      <c r="M38" s="27">
        <v>1</v>
      </c>
      <c r="N38" s="3">
        <v>20</v>
      </c>
      <c r="O38" s="27">
        <v>1</v>
      </c>
      <c r="P38" s="3">
        <v>21</v>
      </c>
      <c r="Q38" s="4">
        <f t="shared" si="8"/>
        <v>4</v>
      </c>
      <c r="R38" s="4">
        <f t="shared" si="8"/>
        <v>77</v>
      </c>
      <c r="S38" s="27">
        <v>1</v>
      </c>
      <c r="T38" s="3">
        <v>21</v>
      </c>
      <c r="U38" s="27">
        <v>1</v>
      </c>
      <c r="V38" s="3">
        <v>17</v>
      </c>
      <c r="W38" s="27">
        <v>1</v>
      </c>
      <c r="X38" s="3">
        <v>28</v>
      </c>
      <c r="Y38" s="3">
        <v>1</v>
      </c>
      <c r="Z38" s="3">
        <v>17</v>
      </c>
      <c r="AA38" s="3">
        <v>1</v>
      </c>
      <c r="AB38" s="3">
        <v>22</v>
      </c>
      <c r="AC38" s="4">
        <f t="shared" si="9"/>
        <v>5</v>
      </c>
      <c r="AD38" s="4">
        <f t="shared" si="9"/>
        <v>105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4">
        <f t="shared" si="10"/>
        <v>9</v>
      </c>
      <c r="AP38" s="4">
        <f t="shared" si="10"/>
        <v>182</v>
      </c>
      <c r="AR38" s="16"/>
      <c r="AS38" s="92">
        <f t="shared" si="5"/>
        <v>20.22222222222222</v>
      </c>
      <c r="AT38" s="113">
        <f t="shared" si="6"/>
        <v>162.75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" customFormat="1" ht="12.75">
      <c r="A39" s="3">
        <v>8</v>
      </c>
      <c r="B39" s="3" t="s">
        <v>17</v>
      </c>
      <c r="C39" s="65"/>
      <c r="D39" s="65"/>
      <c r="E39" s="65"/>
      <c r="F39" s="65"/>
      <c r="G39" s="65"/>
      <c r="H39" s="65"/>
      <c r="I39" s="27">
        <v>1</v>
      </c>
      <c r="J39" s="19">
        <v>17</v>
      </c>
      <c r="K39" s="27">
        <v>0</v>
      </c>
      <c r="L39" s="3">
        <v>0</v>
      </c>
      <c r="M39" s="27">
        <v>1</v>
      </c>
      <c r="N39" s="3">
        <v>28</v>
      </c>
      <c r="O39" s="27">
        <v>1</v>
      </c>
      <c r="P39" s="3">
        <v>18</v>
      </c>
      <c r="Q39" s="4">
        <f t="shared" si="8"/>
        <v>3</v>
      </c>
      <c r="R39" s="4">
        <f t="shared" si="8"/>
        <v>63</v>
      </c>
      <c r="S39" s="27">
        <v>1</v>
      </c>
      <c r="T39" s="3">
        <v>16</v>
      </c>
      <c r="U39" s="27">
        <v>1</v>
      </c>
      <c r="V39" s="3">
        <v>20</v>
      </c>
      <c r="W39" s="27">
        <v>1</v>
      </c>
      <c r="X39" s="3">
        <v>20</v>
      </c>
      <c r="Y39" s="3">
        <v>1</v>
      </c>
      <c r="Z39" s="3">
        <v>21</v>
      </c>
      <c r="AA39" s="3">
        <v>1</v>
      </c>
      <c r="AB39" s="3">
        <v>29</v>
      </c>
      <c r="AC39" s="4">
        <f t="shared" si="9"/>
        <v>5</v>
      </c>
      <c r="AD39" s="4">
        <f t="shared" si="9"/>
        <v>106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4">
        <f t="shared" si="10"/>
        <v>8</v>
      </c>
      <c r="AP39" s="4">
        <f t="shared" si="10"/>
        <v>169</v>
      </c>
      <c r="AR39" s="16"/>
      <c r="AS39" s="92">
        <f t="shared" si="5"/>
        <v>21.125</v>
      </c>
      <c r="AT39" s="113">
        <f t="shared" si="6"/>
        <v>153.25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" customFormat="1" ht="12.75">
      <c r="A40" s="3">
        <v>9</v>
      </c>
      <c r="B40" s="3" t="s">
        <v>98</v>
      </c>
      <c r="C40" s="65"/>
      <c r="D40" s="65"/>
      <c r="E40" s="65"/>
      <c r="F40" s="65"/>
      <c r="G40" s="65"/>
      <c r="H40" s="65"/>
      <c r="I40" s="27">
        <v>1</v>
      </c>
      <c r="J40" s="3">
        <v>28</v>
      </c>
      <c r="K40" s="27">
        <v>0</v>
      </c>
      <c r="L40" s="3">
        <v>0</v>
      </c>
      <c r="M40" s="27">
        <v>1</v>
      </c>
      <c r="N40" s="3">
        <v>21</v>
      </c>
      <c r="O40" s="27">
        <v>0</v>
      </c>
      <c r="P40" s="3">
        <v>0</v>
      </c>
      <c r="Q40" s="4">
        <f t="shared" si="8"/>
        <v>2</v>
      </c>
      <c r="R40" s="4">
        <f t="shared" si="8"/>
        <v>49</v>
      </c>
      <c r="S40" s="27">
        <v>1</v>
      </c>
      <c r="T40" s="3">
        <v>12</v>
      </c>
      <c r="U40" s="27">
        <v>1</v>
      </c>
      <c r="V40" s="3">
        <v>11</v>
      </c>
      <c r="W40" s="27">
        <v>1</v>
      </c>
      <c r="X40" s="3">
        <v>16</v>
      </c>
      <c r="Y40" s="3">
        <v>1</v>
      </c>
      <c r="Z40" s="3">
        <v>12</v>
      </c>
      <c r="AA40" s="3">
        <v>1</v>
      </c>
      <c r="AB40" s="3">
        <v>17</v>
      </c>
      <c r="AC40" s="4">
        <f t="shared" si="9"/>
        <v>5</v>
      </c>
      <c r="AD40" s="4">
        <f t="shared" si="9"/>
        <v>68</v>
      </c>
      <c r="AE40" s="14"/>
      <c r="AF40" s="14"/>
      <c r="AG40" s="3"/>
      <c r="AH40" s="3"/>
      <c r="AI40" s="3"/>
      <c r="AJ40" s="3"/>
      <c r="AK40" s="3"/>
      <c r="AL40" s="3"/>
      <c r="AM40" s="4"/>
      <c r="AN40" s="4"/>
      <c r="AO40" s="4">
        <f t="shared" si="10"/>
        <v>7</v>
      </c>
      <c r="AP40" s="4">
        <f t="shared" si="10"/>
        <v>117</v>
      </c>
      <c r="AR40" s="16"/>
      <c r="AS40" s="92">
        <f t="shared" si="5"/>
        <v>16.714285714285715</v>
      </c>
      <c r="AT40" s="113">
        <f t="shared" si="6"/>
        <v>104.75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" customFormat="1" ht="12.75">
      <c r="A41" s="3">
        <v>10</v>
      </c>
      <c r="B41" s="3" t="s">
        <v>18</v>
      </c>
      <c r="C41" s="65"/>
      <c r="D41" s="65"/>
      <c r="E41" s="65"/>
      <c r="F41" s="65"/>
      <c r="G41" s="65"/>
      <c r="H41" s="65"/>
      <c r="I41" s="27">
        <v>1</v>
      </c>
      <c r="J41" s="3">
        <v>18</v>
      </c>
      <c r="K41" s="27">
        <v>1</v>
      </c>
      <c r="L41" s="3">
        <v>21</v>
      </c>
      <c r="M41" s="27">
        <v>1</v>
      </c>
      <c r="N41" s="3">
        <v>22</v>
      </c>
      <c r="O41" s="27">
        <v>1</v>
      </c>
      <c r="P41" s="3">
        <v>19</v>
      </c>
      <c r="Q41" s="4">
        <f t="shared" si="8"/>
        <v>4</v>
      </c>
      <c r="R41" s="4">
        <f t="shared" si="8"/>
        <v>80</v>
      </c>
      <c r="S41" s="27">
        <v>1</v>
      </c>
      <c r="T41" s="3">
        <v>17</v>
      </c>
      <c r="U41" s="27">
        <v>1</v>
      </c>
      <c r="V41" s="3">
        <v>20</v>
      </c>
      <c r="W41" s="27">
        <v>1</v>
      </c>
      <c r="X41" s="3">
        <v>15</v>
      </c>
      <c r="Y41" s="3">
        <v>1</v>
      </c>
      <c r="Z41" s="3">
        <v>21</v>
      </c>
      <c r="AA41" s="3">
        <v>1</v>
      </c>
      <c r="AB41" s="3">
        <v>20</v>
      </c>
      <c r="AC41" s="4">
        <f t="shared" si="9"/>
        <v>5</v>
      </c>
      <c r="AD41" s="4">
        <f t="shared" si="9"/>
        <v>93</v>
      </c>
      <c r="AE41" s="14"/>
      <c r="AF41" s="14"/>
      <c r="AG41" s="3"/>
      <c r="AH41" s="3"/>
      <c r="AI41" s="3"/>
      <c r="AJ41" s="3"/>
      <c r="AK41" s="3"/>
      <c r="AL41" s="3"/>
      <c r="AM41" s="4"/>
      <c r="AN41" s="4"/>
      <c r="AO41" s="4">
        <f t="shared" si="10"/>
        <v>9</v>
      </c>
      <c r="AP41" s="4">
        <f t="shared" si="10"/>
        <v>173</v>
      </c>
      <c r="AR41" s="16"/>
      <c r="AS41" s="92">
        <f t="shared" si="5"/>
        <v>19.22222222222222</v>
      </c>
      <c r="AT41" s="113">
        <f t="shared" si="6"/>
        <v>153</v>
      </c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" customFormat="1" ht="12.75">
      <c r="A42" s="3">
        <v>11</v>
      </c>
      <c r="B42" s="124" t="s">
        <v>85</v>
      </c>
      <c r="C42" s="65"/>
      <c r="D42" s="65"/>
      <c r="E42" s="65"/>
      <c r="F42" s="65"/>
      <c r="G42" s="65"/>
      <c r="H42" s="65"/>
      <c r="I42" s="30">
        <v>1</v>
      </c>
      <c r="J42" s="13">
        <v>26</v>
      </c>
      <c r="K42" s="30">
        <v>0</v>
      </c>
      <c r="L42" s="13">
        <v>0</v>
      </c>
      <c r="M42" s="30">
        <v>1</v>
      </c>
      <c r="N42" s="13">
        <v>22</v>
      </c>
      <c r="O42" s="30">
        <v>1</v>
      </c>
      <c r="P42" s="13">
        <v>21</v>
      </c>
      <c r="Q42" s="4">
        <f t="shared" si="8"/>
        <v>3</v>
      </c>
      <c r="R42" s="4">
        <f>J42+L42+N42+P42</f>
        <v>69</v>
      </c>
      <c r="S42" s="30">
        <v>1</v>
      </c>
      <c r="T42" s="13">
        <v>19</v>
      </c>
      <c r="U42" s="30">
        <v>1</v>
      </c>
      <c r="V42" s="13">
        <v>21</v>
      </c>
      <c r="W42" s="30">
        <v>1</v>
      </c>
      <c r="X42" s="13">
        <v>21</v>
      </c>
      <c r="Y42" s="13">
        <v>1</v>
      </c>
      <c r="Z42" s="13">
        <v>18</v>
      </c>
      <c r="AA42" s="13">
        <v>1</v>
      </c>
      <c r="AB42" s="13">
        <v>16</v>
      </c>
      <c r="AC42" s="4">
        <f t="shared" si="9"/>
        <v>5</v>
      </c>
      <c r="AD42" s="4">
        <f t="shared" si="9"/>
        <v>95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4">
        <f t="shared" si="10"/>
        <v>8</v>
      </c>
      <c r="AP42" s="4">
        <f t="shared" si="10"/>
        <v>164</v>
      </c>
      <c r="AR42" s="16"/>
      <c r="AS42" s="92">
        <f>AP42/AO42</f>
        <v>20.5</v>
      </c>
      <c r="AT42" s="113">
        <f t="shared" si="6"/>
        <v>146.75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" customFormat="1" ht="12.75">
      <c r="A43" s="3">
        <v>12</v>
      </c>
      <c r="B43" s="3" t="s">
        <v>97</v>
      </c>
      <c r="C43" s="65"/>
      <c r="D43" s="65"/>
      <c r="E43" s="65"/>
      <c r="F43" s="65"/>
      <c r="G43" s="65"/>
      <c r="H43" s="65"/>
      <c r="I43" s="27">
        <v>1</v>
      </c>
      <c r="J43" s="3">
        <v>20</v>
      </c>
      <c r="K43" s="27">
        <v>1</v>
      </c>
      <c r="L43" s="3">
        <v>21</v>
      </c>
      <c r="M43" s="27">
        <v>1</v>
      </c>
      <c r="N43" s="3">
        <v>19</v>
      </c>
      <c r="O43" s="27">
        <v>1</v>
      </c>
      <c r="P43" s="3">
        <v>20</v>
      </c>
      <c r="Q43" s="4">
        <f t="shared" si="8"/>
        <v>4</v>
      </c>
      <c r="R43" s="4">
        <f>J43+L43+N43+P43</f>
        <v>80</v>
      </c>
      <c r="S43" s="27">
        <v>1</v>
      </c>
      <c r="T43" s="3">
        <v>13</v>
      </c>
      <c r="U43" s="27">
        <v>1</v>
      </c>
      <c r="V43" s="3">
        <v>20</v>
      </c>
      <c r="W43" s="27">
        <v>1</v>
      </c>
      <c r="X43" s="3">
        <v>32</v>
      </c>
      <c r="Y43" s="3">
        <v>1</v>
      </c>
      <c r="Z43" s="3">
        <v>15</v>
      </c>
      <c r="AA43" s="3">
        <v>1</v>
      </c>
      <c r="AB43" s="3">
        <v>30</v>
      </c>
      <c r="AC43" s="4">
        <f t="shared" si="9"/>
        <v>5</v>
      </c>
      <c r="AD43" s="4">
        <f t="shared" si="9"/>
        <v>110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4">
        <f t="shared" si="10"/>
        <v>9</v>
      </c>
      <c r="AP43" s="4">
        <f t="shared" si="10"/>
        <v>190</v>
      </c>
      <c r="AR43" s="16"/>
      <c r="AS43" s="92">
        <f>AP43/AO43</f>
        <v>21.11111111111111</v>
      </c>
      <c r="AT43" s="113">
        <f t="shared" si="6"/>
        <v>170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" customFormat="1" ht="12.75">
      <c r="A44" s="3">
        <v>13</v>
      </c>
      <c r="B44" s="3" t="s">
        <v>21</v>
      </c>
      <c r="C44" s="65"/>
      <c r="D44" s="65"/>
      <c r="E44" s="65"/>
      <c r="F44" s="65"/>
      <c r="G44" s="65"/>
      <c r="H44" s="65"/>
      <c r="I44" s="27">
        <v>1</v>
      </c>
      <c r="J44" s="3">
        <v>21</v>
      </c>
      <c r="K44" s="27">
        <v>1</v>
      </c>
      <c r="L44" s="3">
        <v>24</v>
      </c>
      <c r="M44" s="27">
        <v>1</v>
      </c>
      <c r="N44" s="3">
        <v>20</v>
      </c>
      <c r="O44" s="27">
        <v>1</v>
      </c>
      <c r="P44" s="3">
        <v>22</v>
      </c>
      <c r="Q44" s="4">
        <f t="shared" si="8"/>
        <v>4</v>
      </c>
      <c r="R44" s="4">
        <f>J44+L44+N44+P44</f>
        <v>87</v>
      </c>
      <c r="S44" s="27">
        <v>1</v>
      </c>
      <c r="T44" s="3">
        <v>19</v>
      </c>
      <c r="U44" s="27">
        <v>1</v>
      </c>
      <c r="V44" s="3">
        <v>21</v>
      </c>
      <c r="W44" s="27">
        <v>1</v>
      </c>
      <c r="X44" s="3">
        <v>23</v>
      </c>
      <c r="Y44" s="3">
        <v>1</v>
      </c>
      <c r="Z44" s="3">
        <v>24</v>
      </c>
      <c r="AA44" s="3">
        <v>1</v>
      </c>
      <c r="AB44" s="3">
        <v>23</v>
      </c>
      <c r="AC44" s="4">
        <f t="shared" si="9"/>
        <v>5</v>
      </c>
      <c r="AD44" s="4">
        <f t="shared" si="9"/>
        <v>110</v>
      </c>
      <c r="AE44" s="4"/>
      <c r="AF44" s="4"/>
      <c r="AG44" s="3"/>
      <c r="AH44" s="3"/>
      <c r="AI44" s="3"/>
      <c r="AJ44" s="3"/>
      <c r="AK44" s="3"/>
      <c r="AL44" s="3"/>
      <c r="AM44" s="4"/>
      <c r="AN44" s="4"/>
      <c r="AO44" s="4">
        <f t="shared" si="10"/>
        <v>9</v>
      </c>
      <c r="AP44" s="4">
        <f t="shared" si="10"/>
        <v>197</v>
      </c>
      <c r="AR44" s="16"/>
      <c r="AS44" s="92">
        <f>AP44/AO44</f>
        <v>21.88888888888889</v>
      </c>
      <c r="AT44" s="113">
        <f t="shared" si="6"/>
        <v>175.25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" customFormat="1" ht="12.75">
      <c r="A45" s="3">
        <v>14</v>
      </c>
      <c r="B45" s="3" t="s">
        <v>22</v>
      </c>
      <c r="C45" s="65"/>
      <c r="D45" s="65"/>
      <c r="E45" s="65"/>
      <c r="F45" s="65"/>
      <c r="G45" s="65"/>
      <c r="H45" s="65"/>
      <c r="I45" s="27">
        <v>1</v>
      </c>
      <c r="J45" s="3">
        <v>20</v>
      </c>
      <c r="K45" s="27">
        <v>1</v>
      </c>
      <c r="L45" s="3">
        <v>18</v>
      </c>
      <c r="M45" s="27">
        <v>1</v>
      </c>
      <c r="N45" s="3">
        <v>22</v>
      </c>
      <c r="O45" s="27">
        <v>1</v>
      </c>
      <c r="P45" s="3">
        <v>20</v>
      </c>
      <c r="Q45" s="4">
        <f t="shared" si="8"/>
        <v>4</v>
      </c>
      <c r="R45" s="4">
        <f t="shared" si="8"/>
        <v>80</v>
      </c>
      <c r="S45" s="27">
        <v>1</v>
      </c>
      <c r="T45" s="3">
        <v>22</v>
      </c>
      <c r="U45" s="27">
        <v>1</v>
      </c>
      <c r="V45" s="3">
        <v>17</v>
      </c>
      <c r="W45" s="27">
        <v>1</v>
      </c>
      <c r="X45" s="3">
        <v>24</v>
      </c>
      <c r="Y45" s="3">
        <v>1</v>
      </c>
      <c r="Z45" s="3">
        <v>17</v>
      </c>
      <c r="AA45" s="3">
        <v>1</v>
      </c>
      <c r="AB45" s="3">
        <v>19</v>
      </c>
      <c r="AC45" s="4">
        <f t="shared" si="9"/>
        <v>5</v>
      </c>
      <c r="AD45" s="4">
        <f t="shared" si="9"/>
        <v>99</v>
      </c>
      <c r="AE45" s="4"/>
      <c r="AF45" s="4"/>
      <c r="AG45" s="3"/>
      <c r="AH45" s="3"/>
      <c r="AI45" s="3"/>
      <c r="AJ45" s="3"/>
      <c r="AK45" s="3"/>
      <c r="AL45" s="3"/>
      <c r="AM45" s="4"/>
      <c r="AN45" s="4"/>
      <c r="AO45" s="4">
        <f t="shared" si="10"/>
        <v>9</v>
      </c>
      <c r="AP45" s="4">
        <f t="shared" si="10"/>
        <v>179</v>
      </c>
      <c r="AR45" s="16"/>
      <c r="AS45" s="92">
        <f t="shared" si="5"/>
        <v>19.88888888888889</v>
      </c>
      <c r="AT45" s="113">
        <f t="shared" si="6"/>
        <v>159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" customFormat="1" ht="12.75">
      <c r="A46" s="3">
        <v>15</v>
      </c>
      <c r="B46" s="8" t="s">
        <v>53</v>
      </c>
      <c r="C46" s="66"/>
      <c r="D46" s="66"/>
      <c r="E46" s="65"/>
      <c r="F46" s="65"/>
      <c r="G46" s="65"/>
      <c r="H46" s="65"/>
      <c r="I46" s="27">
        <v>1</v>
      </c>
      <c r="J46" s="3">
        <v>31</v>
      </c>
      <c r="K46" s="27">
        <v>1</v>
      </c>
      <c r="L46" s="3">
        <v>31</v>
      </c>
      <c r="M46" s="27">
        <v>1</v>
      </c>
      <c r="N46" s="3">
        <v>24</v>
      </c>
      <c r="O46" s="27">
        <v>2</v>
      </c>
      <c r="P46" s="3">
        <v>39</v>
      </c>
      <c r="Q46" s="4">
        <f t="shared" si="8"/>
        <v>5</v>
      </c>
      <c r="R46" s="4">
        <f t="shared" si="8"/>
        <v>125</v>
      </c>
      <c r="S46" s="27">
        <v>1</v>
      </c>
      <c r="T46" s="3">
        <v>23</v>
      </c>
      <c r="U46" s="27">
        <v>2</v>
      </c>
      <c r="V46" s="3">
        <v>38</v>
      </c>
      <c r="W46" s="27">
        <v>1</v>
      </c>
      <c r="X46" s="3">
        <v>19</v>
      </c>
      <c r="Y46" s="3">
        <v>1</v>
      </c>
      <c r="Z46" s="3">
        <v>33</v>
      </c>
      <c r="AA46" s="3">
        <v>1</v>
      </c>
      <c r="AB46" s="3">
        <v>27</v>
      </c>
      <c r="AC46" s="4">
        <f t="shared" si="9"/>
        <v>6</v>
      </c>
      <c r="AD46" s="4">
        <f t="shared" si="9"/>
        <v>140</v>
      </c>
      <c r="AE46" s="14"/>
      <c r="AF46" s="14"/>
      <c r="AG46" s="3"/>
      <c r="AH46" s="3"/>
      <c r="AI46" s="3"/>
      <c r="AJ46" s="3"/>
      <c r="AK46" s="3"/>
      <c r="AL46" s="3"/>
      <c r="AM46" s="4"/>
      <c r="AN46" s="4"/>
      <c r="AO46" s="4">
        <f t="shared" si="10"/>
        <v>11</v>
      </c>
      <c r="AP46" s="4">
        <f t="shared" si="10"/>
        <v>265</v>
      </c>
      <c r="AR46" s="16"/>
      <c r="AS46" s="92">
        <f t="shared" si="5"/>
        <v>24.09090909090909</v>
      </c>
      <c r="AT46" s="113">
        <f t="shared" si="6"/>
        <v>233.75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" customFormat="1" ht="12.75">
      <c r="A47" s="125">
        <v>16</v>
      </c>
      <c r="B47" s="125" t="s">
        <v>95</v>
      </c>
      <c r="C47" s="136"/>
      <c r="D47" s="136"/>
      <c r="E47" s="136"/>
      <c r="F47" s="136"/>
      <c r="G47" s="136"/>
      <c r="H47" s="136"/>
      <c r="I47" s="125"/>
      <c r="J47" s="125"/>
      <c r="K47" s="145"/>
      <c r="L47" s="125"/>
      <c r="M47" s="125"/>
      <c r="N47" s="125"/>
      <c r="O47" s="145"/>
      <c r="P47" s="125"/>
      <c r="Q47" s="130">
        <f t="shared" si="8"/>
        <v>0</v>
      </c>
      <c r="R47" s="130">
        <f t="shared" si="8"/>
        <v>0</v>
      </c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30">
        <f t="shared" si="9"/>
        <v>0</v>
      </c>
      <c r="AD47" s="130">
        <f t="shared" si="9"/>
        <v>0</v>
      </c>
      <c r="AE47" s="130"/>
      <c r="AF47" s="130"/>
      <c r="AG47" s="125"/>
      <c r="AH47" s="125"/>
      <c r="AI47" s="125"/>
      <c r="AJ47" s="125"/>
      <c r="AK47" s="125"/>
      <c r="AL47" s="125"/>
      <c r="AM47" s="130"/>
      <c r="AN47" s="130"/>
      <c r="AO47" s="130">
        <f t="shared" si="10"/>
        <v>0</v>
      </c>
      <c r="AP47" s="130">
        <f t="shared" si="10"/>
        <v>0</v>
      </c>
      <c r="AQ47" s="146"/>
      <c r="AR47" s="147"/>
      <c r="AS47" s="134"/>
      <c r="AT47" s="135">
        <f t="shared" si="6"/>
        <v>0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1:68" s="1" customFormat="1" ht="12.75">
      <c r="A48" s="125"/>
      <c r="B48" s="126" t="s">
        <v>70</v>
      </c>
      <c r="C48" s="127"/>
      <c r="D48" s="127"/>
      <c r="E48" s="136"/>
      <c r="F48" s="136"/>
      <c r="G48" s="136"/>
      <c r="H48" s="136"/>
      <c r="I48" s="125"/>
      <c r="J48" s="125"/>
      <c r="K48" s="125">
        <v>1</v>
      </c>
      <c r="L48" s="125">
        <v>18</v>
      </c>
      <c r="M48" s="125"/>
      <c r="N48" s="125"/>
      <c r="O48" s="125">
        <v>1</v>
      </c>
      <c r="P48" s="125">
        <v>9</v>
      </c>
      <c r="Q48" s="130">
        <f t="shared" si="8"/>
        <v>2</v>
      </c>
      <c r="R48" s="130">
        <f t="shared" si="8"/>
        <v>27</v>
      </c>
      <c r="S48" s="125"/>
      <c r="T48" s="125"/>
      <c r="U48" s="125">
        <v>1</v>
      </c>
      <c r="V48" s="125">
        <v>8</v>
      </c>
      <c r="W48" s="125"/>
      <c r="X48" s="125"/>
      <c r="Y48" s="125">
        <v>1</v>
      </c>
      <c r="Z48" s="125">
        <v>13</v>
      </c>
      <c r="AA48" s="125"/>
      <c r="AB48" s="125"/>
      <c r="AC48" s="130">
        <f t="shared" si="9"/>
        <v>2</v>
      </c>
      <c r="AD48" s="130">
        <f t="shared" si="9"/>
        <v>21</v>
      </c>
      <c r="AE48" s="148"/>
      <c r="AF48" s="148"/>
      <c r="AG48" s="125"/>
      <c r="AH48" s="125"/>
      <c r="AI48" s="125"/>
      <c r="AJ48" s="125"/>
      <c r="AK48" s="125"/>
      <c r="AL48" s="125"/>
      <c r="AM48" s="130"/>
      <c r="AN48" s="130"/>
      <c r="AO48" s="130">
        <f t="shared" si="10"/>
        <v>4</v>
      </c>
      <c r="AP48" s="130">
        <f t="shared" si="10"/>
        <v>48</v>
      </c>
      <c r="AQ48" s="146"/>
      <c r="AR48" s="147"/>
      <c r="AS48" s="134">
        <f t="shared" si="5"/>
        <v>12</v>
      </c>
      <c r="AT48" s="135">
        <f t="shared" si="6"/>
        <v>41.25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" customFormat="1" ht="12.75">
      <c r="A49" s="125"/>
      <c r="B49" s="142" t="s">
        <v>71</v>
      </c>
      <c r="C49" s="127"/>
      <c r="D49" s="127"/>
      <c r="E49" s="136"/>
      <c r="F49" s="136"/>
      <c r="G49" s="136"/>
      <c r="H49" s="136"/>
      <c r="I49" s="125"/>
      <c r="J49" s="125"/>
      <c r="K49" s="125"/>
      <c r="L49" s="125"/>
      <c r="M49" s="125">
        <v>1</v>
      </c>
      <c r="N49" s="125">
        <v>21</v>
      </c>
      <c r="O49" s="125"/>
      <c r="P49" s="125"/>
      <c r="Q49" s="130">
        <f t="shared" si="8"/>
        <v>1</v>
      </c>
      <c r="R49" s="130">
        <f t="shared" si="8"/>
        <v>21</v>
      </c>
      <c r="S49" s="125">
        <v>1</v>
      </c>
      <c r="T49" s="125">
        <v>18</v>
      </c>
      <c r="U49" s="125"/>
      <c r="V49" s="125"/>
      <c r="W49" s="125">
        <v>1</v>
      </c>
      <c r="X49" s="125">
        <v>21</v>
      </c>
      <c r="Y49" s="125"/>
      <c r="Z49" s="125"/>
      <c r="AA49" s="125">
        <v>1</v>
      </c>
      <c r="AB49" s="125">
        <v>17</v>
      </c>
      <c r="AC49" s="130">
        <f t="shared" si="9"/>
        <v>3</v>
      </c>
      <c r="AD49" s="130">
        <f t="shared" si="9"/>
        <v>56</v>
      </c>
      <c r="AE49" s="148"/>
      <c r="AF49" s="148"/>
      <c r="AG49" s="125"/>
      <c r="AH49" s="125"/>
      <c r="AI49" s="125"/>
      <c r="AJ49" s="125"/>
      <c r="AK49" s="125"/>
      <c r="AL49" s="125"/>
      <c r="AM49" s="130"/>
      <c r="AN49" s="130"/>
      <c r="AO49" s="130">
        <f t="shared" si="10"/>
        <v>4</v>
      </c>
      <c r="AP49" s="130">
        <f t="shared" si="10"/>
        <v>77</v>
      </c>
      <c r="AQ49" s="146"/>
      <c r="AR49" s="147"/>
      <c r="AS49" s="134">
        <f t="shared" si="5"/>
        <v>19.25</v>
      </c>
      <c r="AT49" s="135">
        <f t="shared" si="6"/>
        <v>71.75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" customFormat="1" ht="12" customHeight="1">
      <c r="A50" s="11">
        <v>17</v>
      </c>
      <c r="B50" s="11" t="s">
        <v>72</v>
      </c>
      <c r="C50" s="70"/>
      <c r="D50" s="70"/>
      <c r="E50" s="70"/>
      <c r="F50" s="70"/>
      <c r="G50" s="70"/>
      <c r="H50" s="70"/>
      <c r="I50" s="29">
        <v>1</v>
      </c>
      <c r="J50" s="11">
        <v>29</v>
      </c>
      <c r="K50" s="29">
        <v>1</v>
      </c>
      <c r="L50" s="11">
        <v>31</v>
      </c>
      <c r="M50" s="29">
        <v>1</v>
      </c>
      <c r="N50" s="11">
        <v>27</v>
      </c>
      <c r="O50" s="29">
        <v>1</v>
      </c>
      <c r="P50" s="22">
        <v>29</v>
      </c>
      <c r="Q50" s="4">
        <f aca="true" t="shared" si="11" ref="Q50:R65">I50+K50+M50+O50</f>
        <v>4</v>
      </c>
      <c r="R50" s="4">
        <f t="shared" si="11"/>
        <v>116</v>
      </c>
      <c r="S50" s="36">
        <v>1</v>
      </c>
      <c r="T50" s="11">
        <v>33</v>
      </c>
      <c r="U50" s="29">
        <v>1</v>
      </c>
      <c r="V50" s="11">
        <v>25</v>
      </c>
      <c r="W50" s="29">
        <v>2</v>
      </c>
      <c r="X50" s="11">
        <v>37</v>
      </c>
      <c r="Y50" s="11">
        <v>2</v>
      </c>
      <c r="Z50" s="11">
        <v>38</v>
      </c>
      <c r="AA50" s="11">
        <v>2</v>
      </c>
      <c r="AB50" s="11">
        <v>36</v>
      </c>
      <c r="AC50" s="4">
        <f t="shared" si="9"/>
        <v>8</v>
      </c>
      <c r="AD50" s="4">
        <f t="shared" si="9"/>
        <v>169</v>
      </c>
      <c r="AE50" s="4"/>
      <c r="AF50" s="4"/>
      <c r="AG50" s="11"/>
      <c r="AH50" s="11"/>
      <c r="AI50" s="11"/>
      <c r="AJ50" s="11"/>
      <c r="AK50" s="11"/>
      <c r="AL50" s="11"/>
      <c r="AM50" s="12"/>
      <c r="AN50" s="12"/>
      <c r="AO50" s="4">
        <f t="shared" si="10"/>
        <v>12</v>
      </c>
      <c r="AP50" s="4">
        <f t="shared" si="10"/>
        <v>285</v>
      </c>
      <c r="AQ50" s="54"/>
      <c r="AR50" s="87"/>
      <c r="AS50" s="92">
        <f t="shared" si="5"/>
        <v>23.75</v>
      </c>
      <c r="AT50" s="113">
        <f t="shared" si="6"/>
        <v>256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" customFormat="1" ht="11.25" customHeight="1">
      <c r="A51" s="3">
        <v>18</v>
      </c>
      <c r="B51" s="3" t="s">
        <v>23</v>
      </c>
      <c r="C51" s="65"/>
      <c r="D51" s="65"/>
      <c r="E51" s="65"/>
      <c r="F51" s="65"/>
      <c r="G51" s="65"/>
      <c r="H51" s="65"/>
      <c r="I51" s="27">
        <v>1</v>
      </c>
      <c r="J51" s="3">
        <v>18</v>
      </c>
      <c r="K51" s="27">
        <v>1</v>
      </c>
      <c r="L51" s="3">
        <v>12</v>
      </c>
      <c r="M51" s="27">
        <v>1</v>
      </c>
      <c r="N51" s="3">
        <v>18</v>
      </c>
      <c r="O51" s="27">
        <v>1</v>
      </c>
      <c r="P51" s="3">
        <v>20</v>
      </c>
      <c r="Q51" s="4">
        <f t="shared" si="11"/>
        <v>4</v>
      </c>
      <c r="R51" s="4">
        <f t="shared" si="11"/>
        <v>68</v>
      </c>
      <c r="S51" s="27">
        <v>1</v>
      </c>
      <c r="T51" s="3">
        <v>20</v>
      </c>
      <c r="U51" s="27">
        <v>1</v>
      </c>
      <c r="V51" s="3">
        <v>22</v>
      </c>
      <c r="W51" s="27">
        <v>1</v>
      </c>
      <c r="X51" s="3">
        <v>18</v>
      </c>
      <c r="Y51" s="3">
        <v>1</v>
      </c>
      <c r="Z51" s="3">
        <v>19</v>
      </c>
      <c r="AA51" s="3">
        <v>1</v>
      </c>
      <c r="AB51" s="3">
        <v>19</v>
      </c>
      <c r="AC51" s="4">
        <f t="shared" si="9"/>
        <v>5</v>
      </c>
      <c r="AD51" s="4">
        <f t="shared" si="9"/>
        <v>98</v>
      </c>
      <c r="AE51" s="4"/>
      <c r="AF51" s="4"/>
      <c r="AG51" s="3"/>
      <c r="AH51" s="3"/>
      <c r="AI51" s="3"/>
      <c r="AJ51" s="3"/>
      <c r="AK51" s="3"/>
      <c r="AL51" s="3"/>
      <c r="AM51" s="4"/>
      <c r="AN51" s="4"/>
      <c r="AO51" s="4">
        <f t="shared" si="10"/>
        <v>9</v>
      </c>
      <c r="AP51" s="4">
        <f t="shared" si="10"/>
        <v>166</v>
      </c>
      <c r="AQ51" s="19"/>
      <c r="AR51" s="86"/>
      <c r="AS51" s="92">
        <f t="shared" si="5"/>
        <v>18.444444444444443</v>
      </c>
      <c r="AT51" s="113">
        <f t="shared" si="6"/>
        <v>149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s="1" customFormat="1" ht="11.25" customHeight="1">
      <c r="A52" s="3">
        <v>19</v>
      </c>
      <c r="B52" s="3" t="s">
        <v>54</v>
      </c>
      <c r="C52" s="65"/>
      <c r="D52" s="65"/>
      <c r="E52" s="66"/>
      <c r="F52" s="66"/>
      <c r="G52" s="66"/>
      <c r="H52" s="66"/>
      <c r="I52" s="27">
        <v>1</v>
      </c>
      <c r="J52" s="3">
        <v>18</v>
      </c>
      <c r="K52" s="27">
        <v>1</v>
      </c>
      <c r="L52" s="3">
        <v>17</v>
      </c>
      <c r="M52" s="27">
        <v>1</v>
      </c>
      <c r="N52" s="3">
        <v>14</v>
      </c>
      <c r="O52" s="27">
        <v>1</v>
      </c>
      <c r="P52" s="3">
        <v>18</v>
      </c>
      <c r="Q52" s="4">
        <f t="shared" si="11"/>
        <v>4</v>
      </c>
      <c r="R52" s="4">
        <f t="shared" si="11"/>
        <v>67</v>
      </c>
      <c r="S52" s="27">
        <v>1</v>
      </c>
      <c r="T52" s="3">
        <v>15</v>
      </c>
      <c r="U52" s="27">
        <v>1</v>
      </c>
      <c r="V52" s="3">
        <v>15</v>
      </c>
      <c r="W52" s="27">
        <v>1</v>
      </c>
      <c r="X52" s="3">
        <v>19</v>
      </c>
      <c r="Y52" s="3">
        <v>1</v>
      </c>
      <c r="Z52" s="3">
        <v>19</v>
      </c>
      <c r="AA52" s="3">
        <v>1</v>
      </c>
      <c r="AB52" s="3">
        <v>15</v>
      </c>
      <c r="AC52" s="4">
        <f t="shared" si="9"/>
        <v>5</v>
      </c>
      <c r="AD52" s="4">
        <f t="shared" si="9"/>
        <v>83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4">
        <f t="shared" si="10"/>
        <v>9</v>
      </c>
      <c r="AP52" s="4">
        <f t="shared" si="10"/>
        <v>150</v>
      </c>
      <c r="AQ52" s="19"/>
      <c r="AR52" s="86"/>
      <c r="AS52" s="92">
        <f t="shared" si="5"/>
        <v>16.666666666666668</v>
      </c>
      <c r="AT52" s="113">
        <f t="shared" si="6"/>
        <v>133.25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</row>
    <row r="53" spans="1:68" s="1" customFormat="1" ht="11.25" customHeight="1">
      <c r="A53" s="3">
        <v>20</v>
      </c>
      <c r="B53" s="3" t="s">
        <v>58</v>
      </c>
      <c r="C53" s="65"/>
      <c r="D53" s="65"/>
      <c r="E53" s="66"/>
      <c r="F53" s="66"/>
      <c r="G53" s="66"/>
      <c r="H53" s="66"/>
      <c r="I53" s="27">
        <v>1</v>
      </c>
      <c r="J53" s="3">
        <v>25</v>
      </c>
      <c r="K53" s="27">
        <v>1</v>
      </c>
      <c r="L53" s="3">
        <v>19</v>
      </c>
      <c r="M53" s="27">
        <v>1</v>
      </c>
      <c r="N53" s="3">
        <v>19</v>
      </c>
      <c r="O53" s="27">
        <v>1</v>
      </c>
      <c r="P53" s="3">
        <v>16</v>
      </c>
      <c r="Q53" s="4">
        <f t="shared" si="11"/>
        <v>4</v>
      </c>
      <c r="R53" s="4">
        <f t="shared" si="11"/>
        <v>79</v>
      </c>
      <c r="S53" s="27">
        <v>1</v>
      </c>
      <c r="T53" s="3">
        <v>16</v>
      </c>
      <c r="U53" s="27">
        <v>1</v>
      </c>
      <c r="V53" s="3">
        <v>18</v>
      </c>
      <c r="W53" s="27">
        <v>1</v>
      </c>
      <c r="X53" s="3">
        <v>18</v>
      </c>
      <c r="Y53" s="3">
        <v>1</v>
      </c>
      <c r="Z53" s="3">
        <v>27</v>
      </c>
      <c r="AA53" s="3">
        <v>1</v>
      </c>
      <c r="AB53" s="3">
        <v>17</v>
      </c>
      <c r="AC53" s="4">
        <f t="shared" si="9"/>
        <v>5</v>
      </c>
      <c r="AD53" s="4">
        <f t="shared" si="9"/>
        <v>96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4">
        <f t="shared" si="10"/>
        <v>9</v>
      </c>
      <c r="AP53" s="4">
        <f t="shared" si="10"/>
        <v>175</v>
      </c>
      <c r="AQ53" s="19"/>
      <c r="AR53" s="86"/>
      <c r="AS53" s="92">
        <f t="shared" si="5"/>
        <v>19.444444444444443</v>
      </c>
      <c r="AT53" s="113">
        <f t="shared" si="6"/>
        <v>155.25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s="1" customFormat="1" ht="12.75">
      <c r="A54" s="3">
        <v>21</v>
      </c>
      <c r="B54" s="3" t="s">
        <v>24</v>
      </c>
      <c r="C54" s="65"/>
      <c r="D54" s="65"/>
      <c r="E54" s="65"/>
      <c r="F54" s="65"/>
      <c r="G54" s="65"/>
      <c r="H54" s="65"/>
      <c r="I54" s="27">
        <v>1</v>
      </c>
      <c r="J54" s="3">
        <v>21</v>
      </c>
      <c r="K54" s="27">
        <v>0</v>
      </c>
      <c r="L54" s="3">
        <v>0</v>
      </c>
      <c r="M54" s="27">
        <v>1</v>
      </c>
      <c r="N54" s="3">
        <v>24</v>
      </c>
      <c r="O54" s="27">
        <v>1</v>
      </c>
      <c r="P54" s="3">
        <v>18</v>
      </c>
      <c r="Q54" s="4">
        <f t="shared" si="11"/>
        <v>3</v>
      </c>
      <c r="R54" s="4">
        <f t="shared" si="11"/>
        <v>63</v>
      </c>
      <c r="S54" s="27">
        <v>1</v>
      </c>
      <c r="T54" s="3">
        <v>15</v>
      </c>
      <c r="U54" s="27">
        <v>1</v>
      </c>
      <c r="V54" s="3">
        <v>16</v>
      </c>
      <c r="W54" s="27">
        <v>1</v>
      </c>
      <c r="X54" s="3">
        <v>21</v>
      </c>
      <c r="Y54" s="3">
        <v>1</v>
      </c>
      <c r="Z54" s="3">
        <v>27</v>
      </c>
      <c r="AA54" s="3">
        <v>1</v>
      </c>
      <c r="AB54" s="3">
        <v>17</v>
      </c>
      <c r="AC54" s="4">
        <f t="shared" si="9"/>
        <v>5</v>
      </c>
      <c r="AD54" s="4">
        <f t="shared" si="9"/>
        <v>96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4">
        <f t="shared" si="10"/>
        <v>8</v>
      </c>
      <c r="AP54" s="4">
        <f t="shared" si="10"/>
        <v>159</v>
      </c>
      <c r="AQ54" s="19"/>
      <c r="AR54" s="86"/>
      <c r="AS54" s="92">
        <f t="shared" si="5"/>
        <v>19.875</v>
      </c>
      <c r="AT54" s="113">
        <f t="shared" si="6"/>
        <v>143.25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s="1" customFormat="1" ht="12.75">
      <c r="A55" s="3">
        <v>22</v>
      </c>
      <c r="B55" s="3" t="s">
        <v>25</v>
      </c>
      <c r="C55" s="65"/>
      <c r="D55" s="65"/>
      <c r="E55" s="65"/>
      <c r="F55" s="65"/>
      <c r="G55" s="65"/>
      <c r="H55" s="65"/>
      <c r="I55" s="27">
        <v>0</v>
      </c>
      <c r="J55" s="3">
        <v>0</v>
      </c>
      <c r="K55" s="27">
        <v>1</v>
      </c>
      <c r="L55" s="3">
        <v>17</v>
      </c>
      <c r="M55" s="27">
        <v>1</v>
      </c>
      <c r="N55" s="3">
        <v>19</v>
      </c>
      <c r="O55" s="27">
        <v>1</v>
      </c>
      <c r="P55" s="3">
        <v>15</v>
      </c>
      <c r="Q55" s="4">
        <f t="shared" si="11"/>
        <v>3</v>
      </c>
      <c r="R55" s="4">
        <f t="shared" si="11"/>
        <v>51</v>
      </c>
      <c r="S55" s="27">
        <v>1</v>
      </c>
      <c r="T55" s="3">
        <v>8</v>
      </c>
      <c r="U55" s="27">
        <v>1</v>
      </c>
      <c r="V55" s="3">
        <v>11</v>
      </c>
      <c r="W55" s="27">
        <v>1</v>
      </c>
      <c r="X55" s="3">
        <v>16</v>
      </c>
      <c r="Y55" s="3">
        <v>1</v>
      </c>
      <c r="Z55" s="3">
        <v>17</v>
      </c>
      <c r="AA55" s="3">
        <v>1</v>
      </c>
      <c r="AB55" s="3">
        <v>14</v>
      </c>
      <c r="AC55" s="4">
        <f t="shared" si="9"/>
        <v>5</v>
      </c>
      <c r="AD55" s="4">
        <f t="shared" si="9"/>
        <v>66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4">
        <f t="shared" si="10"/>
        <v>8</v>
      </c>
      <c r="AP55" s="4">
        <f t="shared" si="10"/>
        <v>117</v>
      </c>
      <c r="AQ55" s="19"/>
      <c r="AR55" s="86"/>
      <c r="AS55" s="92">
        <f t="shared" si="5"/>
        <v>14.625</v>
      </c>
      <c r="AT55" s="113">
        <f t="shared" si="6"/>
        <v>104.25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" customFormat="1" ht="12.75">
      <c r="A56" s="3">
        <v>23</v>
      </c>
      <c r="B56" s="3" t="s">
        <v>26</v>
      </c>
      <c r="C56" s="65"/>
      <c r="D56" s="65"/>
      <c r="E56" s="65"/>
      <c r="F56" s="65"/>
      <c r="G56" s="65"/>
      <c r="H56" s="65"/>
      <c r="I56" s="27">
        <v>1</v>
      </c>
      <c r="J56" s="3">
        <v>21</v>
      </c>
      <c r="K56" s="27">
        <v>1</v>
      </c>
      <c r="L56" s="3">
        <v>22</v>
      </c>
      <c r="M56" s="27">
        <v>0</v>
      </c>
      <c r="N56" s="3">
        <v>0</v>
      </c>
      <c r="O56" s="27">
        <v>1</v>
      </c>
      <c r="P56" s="3">
        <v>15</v>
      </c>
      <c r="Q56" s="4">
        <f t="shared" si="11"/>
        <v>3</v>
      </c>
      <c r="R56" s="4">
        <f t="shared" si="11"/>
        <v>58</v>
      </c>
      <c r="S56" s="27">
        <v>1</v>
      </c>
      <c r="T56" s="3">
        <v>12</v>
      </c>
      <c r="U56" s="27">
        <v>1</v>
      </c>
      <c r="V56" s="3">
        <v>14</v>
      </c>
      <c r="W56" s="27">
        <v>1</v>
      </c>
      <c r="X56" s="3">
        <v>19</v>
      </c>
      <c r="Y56" s="3">
        <v>1</v>
      </c>
      <c r="Z56" s="3">
        <v>15</v>
      </c>
      <c r="AA56" s="3">
        <v>1</v>
      </c>
      <c r="AB56" s="3">
        <v>15</v>
      </c>
      <c r="AC56" s="4">
        <f t="shared" si="9"/>
        <v>5</v>
      </c>
      <c r="AD56" s="4">
        <f t="shared" si="9"/>
        <v>75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4">
        <f t="shared" si="10"/>
        <v>8</v>
      </c>
      <c r="AP56" s="4">
        <f t="shared" si="10"/>
        <v>133</v>
      </c>
      <c r="AQ56" s="19"/>
      <c r="AR56" s="86"/>
      <c r="AS56" s="92">
        <f t="shared" si="5"/>
        <v>16.625</v>
      </c>
      <c r="AT56" s="113">
        <f t="shared" si="6"/>
        <v>118.5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" customFormat="1" ht="12.75">
      <c r="A57" s="3">
        <v>24</v>
      </c>
      <c r="B57" s="3" t="s">
        <v>27</v>
      </c>
      <c r="C57" s="65"/>
      <c r="D57" s="65"/>
      <c r="E57" s="65"/>
      <c r="F57" s="65"/>
      <c r="G57" s="65"/>
      <c r="H57" s="65"/>
      <c r="I57" s="27">
        <v>1</v>
      </c>
      <c r="J57" s="3">
        <v>19</v>
      </c>
      <c r="K57" s="27">
        <v>1</v>
      </c>
      <c r="L57" s="3">
        <v>18</v>
      </c>
      <c r="M57" s="27">
        <v>0</v>
      </c>
      <c r="N57" s="3">
        <v>0</v>
      </c>
      <c r="O57" s="27">
        <v>1</v>
      </c>
      <c r="P57" s="3">
        <v>13</v>
      </c>
      <c r="Q57" s="4">
        <f t="shared" si="11"/>
        <v>3</v>
      </c>
      <c r="R57" s="4">
        <f t="shared" si="11"/>
        <v>50</v>
      </c>
      <c r="S57" s="27">
        <v>1</v>
      </c>
      <c r="T57" s="3">
        <v>14</v>
      </c>
      <c r="U57" s="27">
        <v>1</v>
      </c>
      <c r="V57" s="3">
        <v>8</v>
      </c>
      <c r="W57" s="27">
        <v>1</v>
      </c>
      <c r="X57" s="3">
        <v>13</v>
      </c>
      <c r="Y57" s="3">
        <v>1</v>
      </c>
      <c r="Z57" s="3">
        <v>15</v>
      </c>
      <c r="AA57" s="3">
        <v>1</v>
      </c>
      <c r="AB57" s="3">
        <v>14</v>
      </c>
      <c r="AC57" s="4">
        <f t="shared" si="9"/>
        <v>5</v>
      </c>
      <c r="AD57" s="4">
        <f t="shared" si="9"/>
        <v>64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4">
        <f t="shared" si="10"/>
        <v>8</v>
      </c>
      <c r="AP57" s="4">
        <f t="shared" si="10"/>
        <v>114</v>
      </c>
      <c r="AQ57" s="19"/>
      <c r="AR57" s="86"/>
      <c r="AS57" s="92">
        <f t="shared" si="5"/>
        <v>14.25</v>
      </c>
      <c r="AT57" s="113">
        <f t="shared" si="6"/>
        <v>101.5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" customFormat="1" ht="12.75">
      <c r="A58" s="3">
        <v>25</v>
      </c>
      <c r="B58" s="3" t="s">
        <v>28</v>
      </c>
      <c r="C58" s="65"/>
      <c r="D58" s="65"/>
      <c r="E58" s="65"/>
      <c r="F58" s="65"/>
      <c r="G58" s="65"/>
      <c r="H58" s="65"/>
      <c r="I58" s="27">
        <v>0</v>
      </c>
      <c r="J58" s="3">
        <v>0</v>
      </c>
      <c r="K58" s="27">
        <v>1</v>
      </c>
      <c r="L58" s="3">
        <v>19</v>
      </c>
      <c r="M58" s="27">
        <v>1</v>
      </c>
      <c r="N58" s="3">
        <v>20</v>
      </c>
      <c r="O58" s="27">
        <v>1</v>
      </c>
      <c r="P58" s="3">
        <v>17</v>
      </c>
      <c r="Q58" s="4">
        <f t="shared" si="11"/>
        <v>3</v>
      </c>
      <c r="R58" s="4">
        <f t="shared" si="11"/>
        <v>56</v>
      </c>
      <c r="S58" s="27">
        <v>1</v>
      </c>
      <c r="T58" s="3">
        <v>19</v>
      </c>
      <c r="U58" s="27">
        <v>1</v>
      </c>
      <c r="V58" s="3">
        <v>14</v>
      </c>
      <c r="W58" s="27">
        <v>1</v>
      </c>
      <c r="X58" s="3">
        <v>22</v>
      </c>
      <c r="Y58" s="3">
        <v>0</v>
      </c>
      <c r="Z58" s="3">
        <v>0</v>
      </c>
      <c r="AA58" s="3">
        <v>1</v>
      </c>
      <c r="AB58" s="3">
        <v>14</v>
      </c>
      <c r="AC58" s="4">
        <f t="shared" si="9"/>
        <v>4</v>
      </c>
      <c r="AD58" s="4">
        <f t="shared" si="9"/>
        <v>69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4">
        <f t="shared" si="10"/>
        <v>7</v>
      </c>
      <c r="AP58" s="4">
        <f t="shared" si="10"/>
        <v>125</v>
      </c>
      <c r="AQ58" s="19"/>
      <c r="AR58" s="86"/>
      <c r="AS58" s="92">
        <f t="shared" si="5"/>
        <v>17.857142857142858</v>
      </c>
      <c r="AT58" s="113">
        <f t="shared" si="6"/>
        <v>111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" customFormat="1" ht="12.75">
      <c r="A59" s="3">
        <v>26</v>
      </c>
      <c r="B59" s="3" t="s">
        <v>74</v>
      </c>
      <c r="C59" s="65"/>
      <c r="D59" s="65"/>
      <c r="E59" s="65"/>
      <c r="F59" s="65"/>
      <c r="G59" s="65"/>
      <c r="H59" s="65"/>
      <c r="I59" s="27">
        <v>0</v>
      </c>
      <c r="J59" s="3">
        <v>0</v>
      </c>
      <c r="K59" s="27">
        <v>1</v>
      </c>
      <c r="L59" s="3">
        <v>16</v>
      </c>
      <c r="M59" s="27">
        <v>0</v>
      </c>
      <c r="N59" s="3">
        <v>0</v>
      </c>
      <c r="O59" s="27">
        <v>1</v>
      </c>
      <c r="P59" s="3">
        <v>16</v>
      </c>
      <c r="Q59" s="4">
        <f t="shared" si="11"/>
        <v>2</v>
      </c>
      <c r="R59" s="4">
        <f t="shared" si="11"/>
        <v>32</v>
      </c>
      <c r="S59" s="27">
        <v>0</v>
      </c>
      <c r="T59" s="3">
        <v>0</v>
      </c>
      <c r="U59" s="27">
        <v>1</v>
      </c>
      <c r="V59" s="3">
        <v>17</v>
      </c>
      <c r="W59" s="27">
        <v>1</v>
      </c>
      <c r="X59" s="3">
        <v>11</v>
      </c>
      <c r="Y59" s="3">
        <v>0</v>
      </c>
      <c r="Z59" s="3">
        <v>0</v>
      </c>
      <c r="AA59" s="3">
        <v>1</v>
      </c>
      <c r="AB59" s="3">
        <v>13</v>
      </c>
      <c r="AC59" s="4">
        <f t="shared" si="9"/>
        <v>3</v>
      </c>
      <c r="AD59" s="4">
        <f t="shared" si="9"/>
        <v>41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4">
        <f t="shared" si="10"/>
        <v>5</v>
      </c>
      <c r="AP59" s="4">
        <f t="shared" si="10"/>
        <v>73</v>
      </c>
      <c r="AQ59" s="19"/>
      <c r="AR59" s="86"/>
      <c r="AS59" s="92">
        <f t="shared" si="5"/>
        <v>14.6</v>
      </c>
      <c r="AT59" s="113">
        <f t="shared" si="6"/>
        <v>65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" customFormat="1" ht="12.75">
      <c r="A60" s="3">
        <v>27</v>
      </c>
      <c r="B60" s="3" t="s">
        <v>29</v>
      </c>
      <c r="C60" s="65"/>
      <c r="D60" s="65"/>
      <c r="E60" s="65"/>
      <c r="F60" s="65"/>
      <c r="G60" s="65"/>
      <c r="H60" s="65"/>
      <c r="I60" s="27">
        <v>1</v>
      </c>
      <c r="J60" s="3">
        <v>21</v>
      </c>
      <c r="K60" s="27">
        <v>1</v>
      </c>
      <c r="L60" s="3">
        <v>30</v>
      </c>
      <c r="M60" s="27">
        <v>1</v>
      </c>
      <c r="N60" s="3">
        <v>15</v>
      </c>
      <c r="O60" s="27">
        <v>1</v>
      </c>
      <c r="P60" s="3">
        <v>21</v>
      </c>
      <c r="Q60" s="4">
        <f t="shared" si="11"/>
        <v>4</v>
      </c>
      <c r="R60" s="4">
        <f t="shared" si="11"/>
        <v>87</v>
      </c>
      <c r="S60" s="27">
        <v>1</v>
      </c>
      <c r="T60" s="3">
        <v>26</v>
      </c>
      <c r="U60" s="27">
        <v>1</v>
      </c>
      <c r="V60" s="3">
        <v>21</v>
      </c>
      <c r="W60" s="27">
        <v>1</v>
      </c>
      <c r="X60" s="3">
        <v>23</v>
      </c>
      <c r="Y60" s="3">
        <v>1</v>
      </c>
      <c r="Z60" s="3">
        <v>21</v>
      </c>
      <c r="AA60" s="3">
        <v>1</v>
      </c>
      <c r="AB60" s="3">
        <v>22</v>
      </c>
      <c r="AC60" s="4">
        <f t="shared" si="9"/>
        <v>5</v>
      </c>
      <c r="AD60" s="4">
        <f t="shared" si="9"/>
        <v>113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4">
        <f t="shared" si="10"/>
        <v>9</v>
      </c>
      <c r="AP60" s="4">
        <f t="shared" si="10"/>
        <v>200</v>
      </c>
      <c r="AQ60" s="19"/>
      <c r="AR60" s="86"/>
      <c r="AS60" s="92">
        <f t="shared" si="5"/>
        <v>22.22222222222222</v>
      </c>
      <c r="AT60" s="113">
        <f t="shared" si="6"/>
        <v>178.25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s="1" customFormat="1" ht="12.75">
      <c r="A61" s="3">
        <v>28</v>
      </c>
      <c r="B61" s="3" t="s">
        <v>20</v>
      </c>
      <c r="C61" s="65"/>
      <c r="D61" s="65"/>
      <c r="E61" s="65"/>
      <c r="F61" s="65"/>
      <c r="G61" s="65"/>
      <c r="H61" s="65"/>
      <c r="I61" s="27">
        <v>1</v>
      </c>
      <c r="J61" s="3">
        <v>15</v>
      </c>
      <c r="K61" s="27">
        <v>0</v>
      </c>
      <c r="L61" s="3">
        <v>0</v>
      </c>
      <c r="M61" s="27">
        <v>1</v>
      </c>
      <c r="N61" s="3">
        <v>16</v>
      </c>
      <c r="O61" s="27">
        <v>0</v>
      </c>
      <c r="P61" s="3">
        <v>0</v>
      </c>
      <c r="Q61" s="4">
        <f>I61+K61+M61+O61</f>
        <v>2</v>
      </c>
      <c r="R61" s="4">
        <f t="shared" si="11"/>
        <v>31</v>
      </c>
      <c r="S61" s="27">
        <v>1</v>
      </c>
      <c r="T61" s="3">
        <v>12</v>
      </c>
      <c r="U61" s="27">
        <v>1</v>
      </c>
      <c r="V61" s="3">
        <v>15</v>
      </c>
      <c r="W61" s="27">
        <v>1</v>
      </c>
      <c r="X61" s="3">
        <v>13</v>
      </c>
      <c r="Y61" s="3">
        <v>1</v>
      </c>
      <c r="Z61" s="3">
        <v>12</v>
      </c>
      <c r="AA61" s="3">
        <v>1</v>
      </c>
      <c r="AB61" s="3">
        <v>14</v>
      </c>
      <c r="AC61" s="4">
        <f t="shared" si="9"/>
        <v>5</v>
      </c>
      <c r="AD61" s="4">
        <f t="shared" si="9"/>
        <v>66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4">
        <f t="shared" si="10"/>
        <v>7</v>
      </c>
      <c r="AP61" s="4">
        <f t="shared" si="10"/>
        <v>97</v>
      </c>
      <c r="AQ61" s="19"/>
      <c r="AR61" s="86"/>
      <c r="AS61" s="92">
        <f t="shared" si="5"/>
        <v>13.857142857142858</v>
      </c>
      <c r="AT61" s="113">
        <f t="shared" si="6"/>
        <v>89.25</v>
      </c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s="1" customFormat="1" ht="11.25" customHeight="1">
      <c r="A62" s="3">
        <v>29</v>
      </c>
      <c r="B62" s="3" t="s">
        <v>52</v>
      </c>
      <c r="C62" s="65"/>
      <c r="D62" s="65"/>
      <c r="E62" s="65"/>
      <c r="F62" s="65"/>
      <c r="G62" s="65"/>
      <c r="H62" s="65"/>
      <c r="I62" s="27">
        <v>1</v>
      </c>
      <c r="J62" s="19">
        <v>18</v>
      </c>
      <c r="K62" s="27"/>
      <c r="L62" s="3">
        <v>8</v>
      </c>
      <c r="M62" s="27">
        <v>1</v>
      </c>
      <c r="N62" s="3">
        <v>12</v>
      </c>
      <c r="O62" s="27">
        <v>1</v>
      </c>
      <c r="P62" s="3">
        <v>16</v>
      </c>
      <c r="Q62" s="4">
        <f t="shared" si="11"/>
        <v>3</v>
      </c>
      <c r="R62" s="4">
        <f t="shared" si="11"/>
        <v>54</v>
      </c>
      <c r="S62" s="27">
        <v>1</v>
      </c>
      <c r="T62" s="3">
        <v>9</v>
      </c>
      <c r="U62" s="27">
        <v>1</v>
      </c>
      <c r="V62" s="3">
        <v>18</v>
      </c>
      <c r="W62" s="27">
        <v>1</v>
      </c>
      <c r="X62" s="3">
        <v>19</v>
      </c>
      <c r="Y62" s="3">
        <v>1</v>
      </c>
      <c r="Z62" s="3">
        <v>20</v>
      </c>
      <c r="AA62" s="3">
        <v>1</v>
      </c>
      <c r="AB62" s="3">
        <v>20</v>
      </c>
      <c r="AC62" s="4">
        <f t="shared" si="9"/>
        <v>5</v>
      </c>
      <c r="AD62" s="4">
        <f t="shared" si="9"/>
        <v>86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4">
        <f t="shared" si="10"/>
        <v>8</v>
      </c>
      <c r="AP62" s="4">
        <f t="shared" si="10"/>
        <v>140</v>
      </c>
      <c r="AQ62" s="19"/>
      <c r="AR62" s="86"/>
      <c r="AS62" s="92">
        <f t="shared" si="5"/>
        <v>17.5</v>
      </c>
      <c r="AT62" s="113">
        <f t="shared" si="6"/>
        <v>126.5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1" customFormat="1" ht="12.75">
      <c r="A63" s="3">
        <v>30</v>
      </c>
      <c r="B63" s="3" t="s">
        <v>30</v>
      </c>
      <c r="C63" s="65"/>
      <c r="D63" s="65"/>
      <c r="E63" s="65"/>
      <c r="F63" s="65"/>
      <c r="G63" s="65"/>
      <c r="H63" s="65"/>
      <c r="I63" s="27">
        <v>1</v>
      </c>
      <c r="J63" s="3">
        <v>21</v>
      </c>
      <c r="K63" s="27">
        <v>1</v>
      </c>
      <c r="L63" s="3">
        <v>19</v>
      </c>
      <c r="M63" s="27">
        <v>0</v>
      </c>
      <c r="N63" s="3"/>
      <c r="O63" s="27">
        <v>1</v>
      </c>
      <c r="P63" s="3">
        <v>19</v>
      </c>
      <c r="Q63" s="4">
        <f t="shared" si="11"/>
        <v>3</v>
      </c>
      <c r="R63" s="4">
        <f t="shared" si="11"/>
        <v>59</v>
      </c>
      <c r="S63" s="27">
        <v>1</v>
      </c>
      <c r="T63" s="3">
        <v>18</v>
      </c>
      <c r="U63" s="27">
        <v>1</v>
      </c>
      <c r="V63" s="3">
        <v>16</v>
      </c>
      <c r="W63" s="27">
        <v>1</v>
      </c>
      <c r="X63" s="3">
        <v>14</v>
      </c>
      <c r="Y63" s="3">
        <v>1</v>
      </c>
      <c r="Z63" s="3">
        <v>18</v>
      </c>
      <c r="AA63" s="3">
        <v>1</v>
      </c>
      <c r="AB63" s="3">
        <v>20</v>
      </c>
      <c r="AC63" s="4">
        <f t="shared" si="9"/>
        <v>5</v>
      </c>
      <c r="AD63" s="4">
        <f t="shared" si="9"/>
        <v>86</v>
      </c>
      <c r="AE63" s="14"/>
      <c r="AF63" s="14"/>
      <c r="AG63" s="3"/>
      <c r="AH63" s="3"/>
      <c r="AI63" s="3"/>
      <c r="AJ63" s="3"/>
      <c r="AK63" s="3"/>
      <c r="AL63" s="3"/>
      <c r="AM63" s="4"/>
      <c r="AN63" s="4"/>
      <c r="AO63" s="4">
        <f t="shared" si="10"/>
        <v>8</v>
      </c>
      <c r="AP63" s="4">
        <f t="shared" si="10"/>
        <v>145</v>
      </c>
      <c r="AQ63" s="19"/>
      <c r="AR63" s="86"/>
      <c r="AS63" s="92">
        <f t="shared" si="5"/>
        <v>18.125</v>
      </c>
      <c r="AT63" s="113">
        <f t="shared" si="6"/>
        <v>130.25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1" customFormat="1" ht="12.75">
      <c r="A64" s="3">
        <v>31</v>
      </c>
      <c r="B64" s="3" t="s">
        <v>61</v>
      </c>
      <c r="C64" s="65"/>
      <c r="D64" s="65"/>
      <c r="E64" s="65"/>
      <c r="F64" s="65"/>
      <c r="G64" s="65"/>
      <c r="H64" s="65"/>
      <c r="I64" s="27">
        <v>1</v>
      </c>
      <c r="J64" s="3">
        <v>17</v>
      </c>
      <c r="K64" s="27">
        <v>0</v>
      </c>
      <c r="L64" s="3">
        <v>0</v>
      </c>
      <c r="M64" s="27">
        <v>1</v>
      </c>
      <c r="N64" s="3">
        <v>13</v>
      </c>
      <c r="O64" s="27">
        <v>1</v>
      </c>
      <c r="P64" s="3">
        <v>11</v>
      </c>
      <c r="Q64" s="4">
        <f t="shared" si="11"/>
        <v>3</v>
      </c>
      <c r="R64" s="4">
        <f t="shared" si="11"/>
        <v>41</v>
      </c>
      <c r="S64" s="27">
        <v>1</v>
      </c>
      <c r="T64" s="3">
        <v>13</v>
      </c>
      <c r="U64" s="27">
        <v>0</v>
      </c>
      <c r="V64" s="3">
        <v>0</v>
      </c>
      <c r="W64" s="27">
        <v>1</v>
      </c>
      <c r="X64" s="3">
        <v>17</v>
      </c>
      <c r="Y64" s="3">
        <v>1</v>
      </c>
      <c r="Z64" s="3">
        <v>14</v>
      </c>
      <c r="AA64" s="3">
        <v>1</v>
      </c>
      <c r="AB64" s="3">
        <v>10</v>
      </c>
      <c r="AC64" s="4">
        <f t="shared" si="9"/>
        <v>4</v>
      </c>
      <c r="AD64" s="4">
        <f t="shared" si="9"/>
        <v>54</v>
      </c>
      <c r="AE64" s="14"/>
      <c r="AF64" s="14"/>
      <c r="AG64" s="3"/>
      <c r="AH64" s="3"/>
      <c r="AI64" s="3"/>
      <c r="AJ64" s="3"/>
      <c r="AK64" s="3"/>
      <c r="AL64" s="3"/>
      <c r="AM64" s="4"/>
      <c r="AN64" s="4"/>
      <c r="AO64" s="4">
        <f t="shared" si="10"/>
        <v>7</v>
      </c>
      <c r="AP64" s="4">
        <f t="shared" si="10"/>
        <v>95</v>
      </c>
      <c r="AQ64" s="19"/>
      <c r="AR64" s="86"/>
      <c r="AS64" s="92">
        <f t="shared" si="5"/>
        <v>13.571428571428571</v>
      </c>
      <c r="AT64" s="113">
        <f t="shared" si="6"/>
        <v>84.75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1" customFormat="1" ht="13.5" thickBot="1">
      <c r="A65" s="3">
        <v>32</v>
      </c>
      <c r="B65" s="3" t="s">
        <v>19</v>
      </c>
      <c r="C65" s="65"/>
      <c r="D65" s="65"/>
      <c r="E65" s="65"/>
      <c r="F65" s="65"/>
      <c r="G65" s="65"/>
      <c r="H65" s="65"/>
      <c r="I65" s="27">
        <v>1</v>
      </c>
      <c r="J65" s="3">
        <v>14</v>
      </c>
      <c r="K65" s="27">
        <v>1</v>
      </c>
      <c r="L65" s="3">
        <v>22</v>
      </c>
      <c r="M65" s="27">
        <v>1</v>
      </c>
      <c r="N65" s="3">
        <v>21</v>
      </c>
      <c r="O65" s="27">
        <v>1</v>
      </c>
      <c r="P65" s="3">
        <v>16</v>
      </c>
      <c r="Q65" s="4">
        <f t="shared" si="11"/>
        <v>4</v>
      </c>
      <c r="R65" s="4">
        <f t="shared" si="11"/>
        <v>73</v>
      </c>
      <c r="S65" s="27">
        <v>1</v>
      </c>
      <c r="T65" s="3">
        <v>21</v>
      </c>
      <c r="U65" s="27">
        <v>1</v>
      </c>
      <c r="V65" s="3">
        <v>20</v>
      </c>
      <c r="W65" s="27">
        <v>1</v>
      </c>
      <c r="X65" s="3">
        <v>15</v>
      </c>
      <c r="Y65" s="3">
        <v>1</v>
      </c>
      <c r="Z65" s="3">
        <v>20</v>
      </c>
      <c r="AA65" s="3">
        <v>1</v>
      </c>
      <c r="AB65" s="3">
        <v>19</v>
      </c>
      <c r="AC65" s="4">
        <f t="shared" si="9"/>
        <v>5</v>
      </c>
      <c r="AD65" s="4">
        <f t="shared" si="9"/>
        <v>95</v>
      </c>
      <c r="AE65" s="4"/>
      <c r="AF65" s="4"/>
      <c r="AG65" s="3"/>
      <c r="AH65" s="3"/>
      <c r="AI65" s="3"/>
      <c r="AJ65" s="3"/>
      <c r="AK65" s="3"/>
      <c r="AL65" s="3"/>
      <c r="AM65" s="4"/>
      <c r="AN65" s="4"/>
      <c r="AO65" s="4">
        <f t="shared" si="10"/>
        <v>9</v>
      </c>
      <c r="AP65" s="4">
        <f t="shared" si="10"/>
        <v>168</v>
      </c>
      <c r="AQ65" s="19"/>
      <c r="AR65" s="19"/>
      <c r="AS65" s="93">
        <f t="shared" si="5"/>
        <v>18.666666666666668</v>
      </c>
      <c r="AT65" s="114">
        <f t="shared" si="6"/>
        <v>149.75</v>
      </c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s="1" customFormat="1" ht="13.5" thickBot="1">
      <c r="A66" s="90"/>
      <c r="B66" s="45" t="s">
        <v>62</v>
      </c>
      <c r="C66" s="68"/>
      <c r="D66" s="68"/>
      <c r="E66" s="68"/>
      <c r="F66" s="68"/>
      <c r="G66" s="68"/>
      <c r="H66" s="68"/>
      <c r="I66" s="45">
        <f>SUM(I32:I65)</f>
        <v>29</v>
      </c>
      <c r="J66" s="45">
        <f aca="true" t="shared" si="12" ref="J66:AO66">SUM(J32:J65)</f>
        <v>617</v>
      </c>
      <c r="K66" s="45">
        <f t="shared" si="12"/>
        <v>25</v>
      </c>
      <c r="L66" s="45">
        <f t="shared" si="12"/>
        <v>551</v>
      </c>
      <c r="M66" s="45">
        <f t="shared" si="12"/>
        <v>28</v>
      </c>
      <c r="N66" s="45">
        <f t="shared" si="12"/>
        <v>599</v>
      </c>
      <c r="O66" s="45">
        <f t="shared" si="12"/>
        <v>32</v>
      </c>
      <c r="P66" s="45">
        <f t="shared" si="12"/>
        <v>612</v>
      </c>
      <c r="Q66" s="45">
        <f t="shared" si="12"/>
        <v>114</v>
      </c>
      <c r="R66" s="45">
        <f t="shared" si="12"/>
        <v>2379</v>
      </c>
      <c r="S66" s="45">
        <f t="shared" si="12"/>
        <v>32</v>
      </c>
      <c r="T66" s="45">
        <f t="shared" si="12"/>
        <v>593</v>
      </c>
      <c r="U66" s="45">
        <f t="shared" si="12"/>
        <v>34</v>
      </c>
      <c r="V66" s="45">
        <f t="shared" si="12"/>
        <v>609</v>
      </c>
      <c r="W66" s="45">
        <f t="shared" si="12"/>
        <v>33</v>
      </c>
      <c r="X66" s="45">
        <f t="shared" si="12"/>
        <v>659</v>
      </c>
      <c r="Y66" s="45">
        <f t="shared" si="12"/>
        <v>32</v>
      </c>
      <c r="Z66" s="45">
        <f t="shared" si="12"/>
        <v>642</v>
      </c>
      <c r="AA66" s="45">
        <f t="shared" si="12"/>
        <v>36</v>
      </c>
      <c r="AB66" s="45">
        <f t="shared" si="12"/>
        <v>691</v>
      </c>
      <c r="AC66" s="45">
        <f t="shared" si="12"/>
        <v>167</v>
      </c>
      <c r="AD66" s="45">
        <f t="shared" si="12"/>
        <v>3194</v>
      </c>
      <c r="AE66" s="45">
        <f t="shared" si="12"/>
        <v>0</v>
      </c>
      <c r="AF66" s="45">
        <f t="shared" si="12"/>
        <v>0</v>
      </c>
      <c r="AG66" s="45"/>
      <c r="AH66" s="45"/>
      <c r="AI66" s="45"/>
      <c r="AJ66" s="45"/>
      <c r="AK66" s="45"/>
      <c r="AL66" s="45"/>
      <c r="AM66" s="45"/>
      <c r="AN66" s="45"/>
      <c r="AO66" s="45">
        <f t="shared" si="12"/>
        <v>281</v>
      </c>
      <c r="AP66" s="45">
        <f>SUM(AP32:AP65)</f>
        <v>5573</v>
      </c>
      <c r="AQ66" s="45"/>
      <c r="AR66" s="110"/>
      <c r="AS66" s="111">
        <f t="shared" si="5"/>
        <v>19.83274021352313</v>
      </c>
      <c r="AT66" s="115">
        <f t="shared" si="6"/>
        <v>4978.25</v>
      </c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s="1" customFormat="1" ht="12.75">
      <c r="A67" s="13"/>
      <c r="B67" s="13"/>
      <c r="C67" s="69"/>
      <c r="D67" s="69"/>
      <c r="E67" s="69"/>
      <c r="F67" s="69"/>
      <c r="G67" s="69"/>
      <c r="H67" s="69"/>
      <c r="I67" s="30"/>
      <c r="J67" s="13"/>
      <c r="K67" s="30"/>
      <c r="L67" s="13"/>
      <c r="M67" s="30"/>
      <c r="N67" s="13"/>
      <c r="O67" s="30"/>
      <c r="P67" s="13"/>
      <c r="Q67" s="14" t="s">
        <v>86</v>
      </c>
      <c r="R67" s="14"/>
      <c r="S67" s="30"/>
      <c r="T67" s="13"/>
      <c r="U67" s="30"/>
      <c r="V67" s="13"/>
      <c r="W67" s="30"/>
      <c r="X67" s="13"/>
      <c r="Y67" s="13"/>
      <c r="Z67" s="13"/>
      <c r="AA67" s="13"/>
      <c r="AB67" s="13"/>
      <c r="AC67" s="14"/>
      <c r="AD67" s="14"/>
      <c r="AE67" s="14"/>
      <c r="AF67" s="14"/>
      <c r="AG67" s="13"/>
      <c r="AH67" s="13"/>
      <c r="AI67" s="13"/>
      <c r="AJ67" s="13"/>
      <c r="AK67" s="13"/>
      <c r="AL67" s="13"/>
      <c r="AM67" s="14"/>
      <c r="AN67" s="14"/>
      <c r="AO67" s="14"/>
      <c r="AP67" s="14"/>
      <c r="AQ67" s="21"/>
      <c r="AR67" s="88"/>
      <c r="AS67" s="95"/>
      <c r="AT67" s="117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68" s="1" customFormat="1" ht="13.5" thickBot="1">
      <c r="A68" s="3">
        <v>1</v>
      </c>
      <c r="B68" s="11" t="s">
        <v>31</v>
      </c>
      <c r="C68" s="65"/>
      <c r="D68" s="65"/>
      <c r="E68" s="65"/>
      <c r="F68" s="65"/>
      <c r="G68" s="65"/>
      <c r="H68" s="65"/>
      <c r="I68" s="27">
        <v>3</v>
      </c>
      <c r="J68" s="3">
        <v>78</v>
      </c>
      <c r="K68" s="27">
        <v>2</v>
      </c>
      <c r="L68" s="3">
        <v>62</v>
      </c>
      <c r="M68" s="27">
        <v>2</v>
      </c>
      <c r="N68" s="3">
        <v>54</v>
      </c>
      <c r="O68" s="27">
        <v>3</v>
      </c>
      <c r="P68" s="3">
        <v>77</v>
      </c>
      <c r="Q68" s="4">
        <f>O68+M68+K68+I68</f>
        <v>10</v>
      </c>
      <c r="R68" s="4">
        <f>P68+N68+L68+J68</f>
        <v>271</v>
      </c>
      <c r="S68" s="27"/>
      <c r="T68" s="3"/>
      <c r="U68" s="27"/>
      <c r="V68" s="3"/>
      <c r="W68" s="27"/>
      <c r="X68" s="3"/>
      <c r="Y68" s="3"/>
      <c r="Z68" s="3"/>
      <c r="AA68" s="3"/>
      <c r="AB68" s="3"/>
      <c r="AC68" s="4"/>
      <c r="AD68" s="4"/>
      <c r="AE68" s="4"/>
      <c r="AF68" s="4"/>
      <c r="AG68" s="3"/>
      <c r="AH68" s="3"/>
      <c r="AI68" s="3"/>
      <c r="AJ68" s="3"/>
      <c r="AK68" s="3"/>
      <c r="AL68" s="3"/>
      <c r="AM68" s="4"/>
      <c r="AN68" s="4"/>
      <c r="AO68" s="4">
        <f>AC68+Q68</f>
        <v>10</v>
      </c>
      <c r="AP68" s="4">
        <f>AN68+R68</f>
        <v>271</v>
      </c>
      <c r="AQ68" s="19"/>
      <c r="AR68" s="86"/>
      <c r="AS68" s="93">
        <f t="shared" si="5"/>
        <v>27.1</v>
      </c>
      <c r="AT68" s="114">
        <f t="shared" si="6"/>
        <v>203.25</v>
      </c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68" s="1" customFormat="1" ht="13.5" thickBot="1">
      <c r="A69" s="44"/>
      <c r="B69" s="45" t="s">
        <v>51</v>
      </c>
      <c r="C69" s="68"/>
      <c r="D69" s="68"/>
      <c r="E69" s="71"/>
      <c r="F69" s="71"/>
      <c r="G69" s="71"/>
      <c r="H69" s="71"/>
      <c r="I69" s="45">
        <f aca="true" t="shared" si="13" ref="I69:R69">I68</f>
        <v>3</v>
      </c>
      <c r="J69" s="45">
        <f t="shared" si="13"/>
        <v>78</v>
      </c>
      <c r="K69" s="45">
        <f t="shared" si="13"/>
        <v>2</v>
      </c>
      <c r="L69" s="45">
        <f t="shared" si="13"/>
        <v>62</v>
      </c>
      <c r="M69" s="45">
        <f t="shared" si="13"/>
        <v>2</v>
      </c>
      <c r="N69" s="45">
        <f t="shared" si="13"/>
        <v>54</v>
      </c>
      <c r="O69" s="45">
        <f t="shared" si="13"/>
        <v>3</v>
      </c>
      <c r="P69" s="45">
        <f t="shared" si="13"/>
        <v>77</v>
      </c>
      <c r="Q69" s="45">
        <f t="shared" si="13"/>
        <v>10</v>
      </c>
      <c r="R69" s="45">
        <f t="shared" si="13"/>
        <v>271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>
        <f>AO68</f>
        <v>10</v>
      </c>
      <c r="AP69" s="45">
        <f>AP68</f>
        <v>271</v>
      </c>
      <c r="AQ69" s="56"/>
      <c r="AR69" s="89"/>
      <c r="AS69" s="94">
        <f t="shared" si="5"/>
        <v>27.1</v>
      </c>
      <c r="AT69" s="115">
        <f t="shared" si="6"/>
        <v>203.25</v>
      </c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68" s="1" customFormat="1" ht="12.75" customHeight="1">
      <c r="A70" s="13"/>
      <c r="B70" s="21"/>
      <c r="C70" s="69"/>
      <c r="D70" s="69"/>
      <c r="E70" s="69"/>
      <c r="F70" s="69"/>
      <c r="G70" s="69"/>
      <c r="H70" s="69"/>
      <c r="I70" s="30"/>
      <c r="J70" s="13"/>
      <c r="K70" s="30"/>
      <c r="L70" s="13"/>
      <c r="M70" s="30"/>
      <c r="N70" s="13"/>
      <c r="O70" s="30"/>
      <c r="P70" s="13"/>
      <c r="Q70" s="14" t="s">
        <v>73</v>
      </c>
      <c r="R70" s="14"/>
      <c r="S70" s="30"/>
      <c r="T70" s="13"/>
      <c r="U70" s="30"/>
      <c r="V70" s="13"/>
      <c r="W70" s="30"/>
      <c r="X70" s="13"/>
      <c r="Y70" s="13"/>
      <c r="Z70" s="13"/>
      <c r="AA70" s="13"/>
      <c r="AB70" s="13"/>
      <c r="AC70" s="14"/>
      <c r="AD70" s="14"/>
      <c r="AE70" s="14"/>
      <c r="AF70" s="14"/>
      <c r="AG70" s="13"/>
      <c r="AH70" s="13"/>
      <c r="AI70" s="13"/>
      <c r="AJ70" s="13"/>
      <c r="AK70" s="13"/>
      <c r="AL70" s="13"/>
      <c r="AM70" s="14"/>
      <c r="AN70" s="14"/>
      <c r="AO70" s="14"/>
      <c r="AP70" s="14"/>
      <c r="AQ70" s="21"/>
      <c r="AR70" s="88"/>
      <c r="AS70" s="95"/>
      <c r="AT70" s="117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1:68" s="1" customFormat="1" ht="12.75" customHeight="1">
      <c r="A71" s="3">
        <v>1</v>
      </c>
      <c r="B71" s="80" t="s">
        <v>93</v>
      </c>
      <c r="C71" s="223">
        <v>1</v>
      </c>
      <c r="D71" s="223">
        <v>20</v>
      </c>
      <c r="E71" s="223">
        <v>1</v>
      </c>
      <c r="F71" s="223">
        <v>11</v>
      </c>
      <c r="G71" s="223">
        <v>1</v>
      </c>
      <c r="H71" s="223">
        <v>17</v>
      </c>
      <c r="I71" s="27">
        <v>1</v>
      </c>
      <c r="J71" s="3">
        <v>13</v>
      </c>
      <c r="K71" s="27">
        <v>1</v>
      </c>
      <c r="L71" s="3">
        <v>14</v>
      </c>
      <c r="M71" s="27">
        <v>1</v>
      </c>
      <c r="N71" s="3">
        <v>19</v>
      </c>
      <c r="O71" s="27">
        <v>1</v>
      </c>
      <c r="P71" s="3">
        <v>18</v>
      </c>
      <c r="Q71" s="4">
        <f aca="true" t="shared" si="14" ref="Q71:R74">I71+K71+M71+O71</f>
        <v>4</v>
      </c>
      <c r="R71" s="4">
        <f t="shared" si="14"/>
        <v>64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4"/>
      <c r="AD71" s="4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4">
        <f>Q71+AC71</f>
        <v>4</v>
      </c>
      <c r="AP71" s="4">
        <f>R71+AD71</f>
        <v>64</v>
      </c>
      <c r="AQ71" s="19">
        <f>C71+E71+G71</f>
        <v>3</v>
      </c>
      <c r="AR71" s="86">
        <f>D71+F71+H71</f>
        <v>48</v>
      </c>
      <c r="AS71" s="92">
        <f t="shared" si="5"/>
        <v>16</v>
      </c>
      <c r="AT71" s="113">
        <f t="shared" si="6"/>
        <v>48</v>
      </c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68" s="1" customFormat="1" ht="12.75" customHeight="1">
      <c r="A72" s="3">
        <v>2</v>
      </c>
      <c r="B72" s="80" t="s">
        <v>75</v>
      </c>
      <c r="C72" s="223">
        <v>1</v>
      </c>
      <c r="D72" s="223">
        <v>15</v>
      </c>
      <c r="E72" s="223">
        <v>1</v>
      </c>
      <c r="F72" s="223">
        <v>19</v>
      </c>
      <c r="G72" s="223"/>
      <c r="H72" s="223"/>
      <c r="I72" s="27">
        <v>1</v>
      </c>
      <c r="J72" s="3">
        <v>12</v>
      </c>
      <c r="K72" s="27">
        <v>0</v>
      </c>
      <c r="L72" s="3">
        <v>0</v>
      </c>
      <c r="M72" s="27">
        <v>1</v>
      </c>
      <c r="N72" s="3">
        <v>18</v>
      </c>
      <c r="O72" s="27">
        <v>0</v>
      </c>
      <c r="P72" s="3">
        <v>0</v>
      </c>
      <c r="Q72" s="4">
        <f t="shared" si="14"/>
        <v>2</v>
      </c>
      <c r="R72" s="4">
        <f t="shared" si="14"/>
        <v>30</v>
      </c>
      <c r="S72" s="27"/>
      <c r="T72" s="3"/>
      <c r="U72" s="27"/>
      <c r="V72" s="3"/>
      <c r="W72" s="27"/>
      <c r="X72" s="3"/>
      <c r="Y72" s="3"/>
      <c r="Z72" s="3"/>
      <c r="AA72" s="3"/>
      <c r="AB72" s="3"/>
      <c r="AC72" s="4"/>
      <c r="AD72" s="4"/>
      <c r="AE72" s="4"/>
      <c r="AF72" s="4"/>
      <c r="AG72" s="3"/>
      <c r="AH72" s="3"/>
      <c r="AI72" s="3"/>
      <c r="AJ72" s="3"/>
      <c r="AK72" s="3"/>
      <c r="AL72" s="3"/>
      <c r="AM72" s="4"/>
      <c r="AN72" s="4"/>
      <c r="AO72" s="4">
        <f>Q72+AC72</f>
        <v>2</v>
      </c>
      <c r="AP72" s="4">
        <f>R72+AD72</f>
        <v>30</v>
      </c>
      <c r="AQ72" s="19">
        <f aca="true" t="shared" si="15" ref="AQ72:AR74">C72+E72+G72</f>
        <v>2</v>
      </c>
      <c r="AR72" s="86">
        <f t="shared" si="15"/>
        <v>34</v>
      </c>
      <c r="AS72" s="92">
        <f t="shared" si="5"/>
        <v>15</v>
      </c>
      <c r="AT72" s="113">
        <f t="shared" si="6"/>
        <v>22.5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1:68" s="1" customFormat="1" ht="12.75">
      <c r="A73" s="3">
        <v>3</v>
      </c>
      <c r="B73" s="81" t="s">
        <v>94</v>
      </c>
      <c r="C73" s="224"/>
      <c r="D73" s="224"/>
      <c r="E73" s="223">
        <v>1</v>
      </c>
      <c r="F73" s="223">
        <v>17</v>
      </c>
      <c r="G73" s="223">
        <v>1</v>
      </c>
      <c r="H73" s="223">
        <v>19</v>
      </c>
      <c r="I73" s="27">
        <v>0</v>
      </c>
      <c r="J73" s="3">
        <v>0</v>
      </c>
      <c r="K73" s="27">
        <v>1</v>
      </c>
      <c r="L73" s="3">
        <v>13</v>
      </c>
      <c r="M73" s="27">
        <v>0</v>
      </c>
      <c r="N73" s="3">
        <v>0</v>
      </c>
      <c r="O73" s="27">
        <v>1</v>
      </c>
      <c r="P73" s="3">
        <v>10</v>
      </c>
      <c r="Q73" s="4">
        <f t="shared" si="14"/>
        <v>2</v>
      </c>
      <c r="R73" s="4">
        <f t="shared" si="14"/>
        <v>23</v>
      </c>
      <c r="S73" s="27"/>
      <c r="T73" s="3"/>
      <c r="U73" s="27"/>
      <c r="V73" s="3"/>
      <c r="W73" s="27"/>
      <c r="X73" s="3"/>
      <c r="Y73" s="3"/>
      <c r="Z73" s="3"/>
      <c r="AA73" s="3"/>
      <c r="AB73" s="3"/>
      <c r="AC73" s="4"/>
      <c r="AD73" s="4"/>
      <c r="AE73" s="4"/>
      <c r="AF73" s="4"/>
      <c r="AG73" s="3"/>
      <c r="AH73" s="3"/>
      <c r="AI73" s="3"/>
      <c r="AJ73" s="3"/>
      <c r="AK73" s="3"/>
      <c r="AL73" s="3"/>
      <c r="AM73" s="4"/>
      <c r="AN73" s="4"/>
      <c r="AO73" s="4">
        <f>AC73+Q73</f>
        <v>2</v>
      </c>
      <c r="AP73" s="4">
        <f>AD73+R73</f>
        <v>23</v>
      </c>
      <c r="AQ73" s="19">
        <f t="shared" si="15"/>
        <v>2</v>
      </c>
      <c r="AR73" s="86">
        <f t="shared" si="15"/>
        <v>36</v>
      </c>
      <c r="AS73" s="92">
        <f t="shared" si="5"/>
        <v>11.5</v>
      </c>
      <c r="AT73" s="113">
        <f t="shared" si="6"/>
        <v>17.25</v>
      </c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</row>
    <row r="74" spans="1:68" s="1" customFormat="1" ht="13.5" thickBot="1">
      <c r="A74" s="11">
        <v>4</v>
      </c>
      <c r="B74" s="79" t="s">
        <v>76</v>
      </c>
      <c r="C74" s="225">
        <v>1</v>
      </c>
      <c r="D74" s="225">
        <v>21</v>
      </c>
      <c r="E74" s="226"/>
      <c r="F74" s="226"/>
      <c r="G74" s="226"/>
      <c r="H74" s="226"/>
      <c r="I74" s="77">
        <v>0</v>
      </c>
      <c r="J74" s="75">
        <v>0</v>
      </c>
      <c r="K74" s="77">
        <v>1</v>
      </c>
      <c r="L74" s="75">
        <v>15</v>
      </c>
      <c r="M74" s="77">
        <v>0</v>
      </c>
      <c r="N74" s="75">
        <v>0</v>
      </c>
      <c r="O74" s="77">
        <v>1</v>
      </c>
      <c r="P74" s="75">
        <v>13</v>
      </c>
      <c r="Q74" s="12">
        <f t="shared" si="14"/>
        <v>2</v>
      </c>
      <c r="R74" s="12">
        <f t="shared" si="14"/>
        <v>28</v>
      </c>
      <c r="S74" s="77"/>
      <c r="T74" s="75"/>
      <c r="U74" s="77"/>
      <c r="V74" s="75"/>
      <c r="W74" s="77"/>
      <c r="X74" s="75"/>
      <c r="Y74" s="75"/>
      <c r="Z74" s="75"/>
      <c r="AA74" s="75"/>
      <c r="AB74" s="75"/>
      <c r="AC74" s="15"/>
      <c r="AD74" s="15"/>
      <c r="AE74" s="15"/>
      <c r="AF74" s="15"/>
      <c r="AG74" s="75"/>
      <c r="AH74" s="75"/>
      <c r="AI74" s="75"/>
      <c r="AJ74" s="75"/>
      <c r="AK74" s="75"/>
      <c r="AL74" s="75"/>
      <c r="AM74" s="15"/>
      <c r="AN74" s="15"/>
      <c r="AO74" s="12">
        <f>AC74+Q74</f>
        <v>2</v>
      </c>
      <c r="AP74" s="12">
        <f>AD74+R74</f>
        <v>28</v>
      </c>
      <c r="AQ74" s="105">
        <f t="shared" si="15"/>
        <v>1</v>
      </c>
      <c r="AR74" s="106">
        <f t="shared" si="15"/>
        <v>21</v>
      </c>
      <c r="AS74" s="93">
        <f t="shared" si="5"/>
        <v>14</v>
      </c>
      <c r="AT74" s="113">
        <f t="shared" si="6"/>
        <v>21</v>
      </c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</row>
    <row r="75" spans="1:68" s="104" customFormat="1" ht="12" thickBot="1">
      <c r="A75" s="82"/>
      <c r="B75" s="101" t="s">
        <v>59</v>
      </c>
      <c r="C75" s="227">
        <f>SUM(C71:C74)</f>
        <v>3</v>
      </c>
      <c r="D75" s="227">
        <f aca="true" t="shared" si="16" ref="D75:R75">SUM(D71:D74)</f>
        <v>56</v>
      </c>
      <c r="E75" s="227">
        <f t="shared" si="16"/>
        <v>3</v>
      </c>
      <c r="F75" s="227">
        <f t="shared" si="16"/>
        <v>47</v>
      </c>
      <c r="G75" s="227">
        <f t="shared" si="16"/>
        <v>2</v>
      </c>
      <c r="H75" s="227">
        <f t="shared" si="16"/>
        <v>36</v>
      </c>
      <c r="I75" s="102">
        <f t="shared" si="16"/>
        <v>2</v>
      </c>
      <c r="J75" s="102">
        <f t="shared" si="16"/>
        <v>25</v>
      </c>
      <c r="K75" s="102">
        <f t="shared" si="16"/>
        <v>3</v>
      </c>
      <c r="L75" s="102">
        <f t="shared" si="16"/>
        <v>42</v>
      </c>
      <c r="M75" s="102">
        <f t="shared" si="16"/>
        <v>2</v>
      </c>
      <c r="N75" s="102">
        <f t="shared" si="16"/>
        <v>37</v>
      </c>
      <c r="O75" s="102">
        <f t="shared" si="16"/>
        <v>3</v>
      </c>
      <c r="P75" s="102">
        <f t="shared" si="16"/>
        <v>41</v>
      </c>
      <c r="Q75" s="102">
        <f t="shared" si="16"/>
        <v>10</v>
      </c>
      <c r="R75" s="102">
        <f t="shared" si="16"/>
        <v>145</v>
      </c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>
        <f>SUM(AO71:AO74)</f>
        <v>10</v>
      </c>
      <c r="AP75" s="102">
        <f>SUM(AP71:AP74)</f>
        <v>145</v>
      </c>
      <c r="AQ75" s="102">
        <f>SUM(AQ71:AQ74)</f>
        <v>8</v>
      </c>
      <c r="AR75" s="102">
        <f>SUM(AR71:AR74)</f>
        <v>139</v>
      </c>
      <c r="AS75" s="107">
        <f t="shared" si="5"/>
        <v>14.5</v>
      </c>
      <c r="AT75" s="118">
        <f t="shared" si="6"/>
        <v>108.75</v>
      </c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</row>
    <row r="76" spans="1:68" s="43" customFormat="1" ht="13.5" thickBot="1">
      <c r="A76" s="47"/>
      <c r="B76" s="46" t="s">
        <v>32</v>
      </c>
      <c r="C76" s="227">
        <f>C75+C69+C66+C30</f>
        <v>3</v>
      </c>
      <c r="D76" s="227">
        <f aca="true" t="shared" si="17" ref="D76:AR76">D75+D69+D66+D30</f>
        <v>56</v>
      </c>
      <c r="E76" s="227">
        <f t="shared" si="17"/>
        <v>3</v>
      </c>
      <c r="F76" s="227">
        <f>F75+F69+F66+F30</f>
        <v>47</v>
      </c>
      <c r="G76" s="227">
        <f t="shared" si="17"/>
        <v>2</v>
      </c>
      <c r="H76" s="227">
        <f t="shared" si="17"/>
        <v>36</v>
      </c>
      <c r="I76" s="108">
        <f t="shared" si="17"/>
        <v>52</v>
      </c>
      <c r="J76" s="108">
        <f t="shared" si="17"/>
        <v>1202</v>
      </c>
      <c r="K76" s="108">
        <f t="shared" si="17"/>
        <v>51</v>
      </c>
      <c r="L76" s="108">
        <f t="shared" si="17"/>
        <v>1179</v>
      </c>
      <c r="M76" s="108">
        <f t="shared" si="17"/>
        <v>50</v>
      </c>
      <c r="N76" s="108">
        <f t="shared" si="17"/>
        <v>1166</v>
      </c>
      <c r="O76" s="108">
        <f t="shared" si="17"/>
        <v>57</v>
      </c>
      <c r="P76" s="108">
        <f t="shared" si="17"/>
        <v>1226</v>
      </c>
      <c r="Q76" s="108">
        <f t="shared" si="17"/>
        <v>210</v>
      </c>
      <c r="R76" s="108">
        <f t="shared" si="17"/>
        <v>4773</v>
      </c>
      <c r="S76" s="108">
        <f t="shared" si="17"/>
        <v>53</v>
      </c>
      <c r="T76" s="108">
        <f t="shared" si="17"/>
        <v>1084</v>
      </c>
      <c r="U76" s="108">
        <f t="shared" si="17"/>
        <v>58</v>
      </c>
      <c r="V76" s="108">
        <f t="shared" si="17"/>
        <v>1193</v>
      </c>
      <c r="W76" s="108">
        <f t="shared" si="17"/>
        <v>58</v>
      </c>
      <c r="X76" s="108">
        <f t="shared" si="17"/>
        <v>1191</v>
      </c>
      <c r="Y76" s="108">
        <f t="shared" si="17"/>
        <v>53</v>
      </c>
      <c r="Z76" s="108">
        <f t="shared" si="17"/>
        <v>1150</v>
      </c>
      <c r="AA76" s="108">
        <f t="shared" si="17"/>
        <v>60</v>
      </c>
      <c r="AB76" s="108">
        <f t="shared" si="17"/>
        <v>1281</v>
      </c>
      <c r="AC76" s="108">
        <f t="shared" si="17"/>
        <v>282</v>
      </c>
      <c r="AD76" s="108">
        <f t="shared" si="17"/>
        <v>5899</v>
      </c>
      <c r="AE76" s="108">
        <f t="shared" si="17"/>
        <v>0</v>
      </c>
      <c r="AF76" s="108">
        <f t="shared" si="17"/>
        <v>0</v>
      </c>
      <c r="AG76" s="108">
        <f t="shared" si="17"/>
        <v>11</v>
      </c>
      <c r="AH76" s="108">
        <f t="shared" si="17"/>
        <v>284</v>
      </c>
      <c r="AI76" s="108">
        <f t="shared" si="17"/>
        <v>15</v>
      </c>
      <c r="AJ76" s="108">
        <f t="shared" si="17"/>
        <v>303</v>
      </c>
      <c r="AK76" s="108">
        <f t="shared" si="17"/>
        <v>19</v>
      </c>
      <c r="AL76" s="108">
        <f t="shared" si="17"/>
        <v>399</v>
      </c>
      <c r="AM76" s="108">
        <f t="shared" si="17"/>
        <v>45</v>
      </c>
      <c r="AN76" s="108">
        <f>AN75+AN69+AN66+AN30</f>
        <v>986</v>
      </c>
      <c r="AO76" s="108">
        <f t="shared" si="17"/>
        <v>537</v>
      </c>
      <c r="AP76" s="108">
        <f>AP75+AP69+AP66+AP30</f>
        <v>11658</v>
      </c>
      <c r="AQ76" s="108">
        <f t="shared" si="17"/>
        <v>8</v>
      </c>
      <c r="AR76" s="108">
        <f t="shared" si="17"/>
        <v>139</v>
      </c>
      <c r="AS76" s="109">
        <f t="shared" si="5"/>
        <v>21.70949720670391</v>
      </c>
      <c r="AT76" s="115">
        <f>(R76*0.75)+(AD76*1)+(AN76*1.22)</f>
        <v>10681.67</v>
      </c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1:68" ht="12.75">
      <c r="A77" s="18"/>
      <c r="B77" s="18"/>
      <c r="C77" s="18"/>
      <c r="D77" s="18"/>
      <c r="E77" s="18"/>
      <c r="F77" s="18"/>
      <c r="G77" s="18"/>
      <c r="H77" s="25"/>
      <c r="I77" s="41"/>
      <c r="J77" s="41"/>
      <c r="K77" s="41"/>
      <c r="L77" s="41"/>
      <c r="M77" s="41"/>
      <c r="N77" s="41"/>
      <c r="O77" s="4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25">
        <f>AN76*1.22</f>
        <v>1202.92</v>
      </c>
      <c r="AO77" s="24"/>
      <c r="AP77" s="24"/>
      <c r="AQ77" s="18"/>
      <c r="AR77" s="18"/>
      <c r="AS77" s="96"/>
      <c r="AT77" s="119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322"/>
      <c r="AO78" s="322"/>
      <c r="AP78" s="322"/>
      <c r="AQ78" s="18"/>
      <c r="AR78" s="18"/>
      <c r="AS78" s="96"/>
      <c r="AT78" s="119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</row>
    <row r="79" spans="1:68" ht="12.75">
      <c r="A79" s="18"/>
      <c r="B79" s="18"/>
      <c r="C79" s="18"/>
      <c r="D79" s="18"/>
      <c r="E79" s="18"/>
      <c r="F79" s="18"/>
      <c r="G79" s="18"/>
      <c r="H79" s="18"/>
      <c r="I79" s="31"/>
      <c r="J79" s="18"/>
      <c r="K79" s="31"/>
      <c r="L79" s="18"/>
      <c r="M79" s="31"/>
      <c r="N79" s="18"/>
      <c r="O79" s="31"/>
      <c r="P79" s="18"/>
      <c r="Q79" s="24"/>
      <c r="R79" s="24"/>
      <c r="S79" s="31"/>
      <c r="T79" s="18"/>
      <c r="U79" s="31"/>
      <c r="V79" s="18"/>
      <c r="W79" s="31"/>
      <c r="X79" s="18"/>
      <c r="Y79" s="18"/>
      <c r="Z79" s="18"/>
      <c r="AA79" s="18"/>
      <c r="AB79" s="18"/>
      <c r="AC79" s="24"/>
      <c r="AD79" s="24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24"/>
      <c r="AP79" s="24"/>
      <c r="AQ79" s="18"/>
      <c r="AR79" s="18"/>
      <c r="AS79" s="96"/>
      <c r="AT79" s="119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</row>
    <row r="80" spans="1:68" ht="12.75">
      <c r="A80" s="18"/>
      <c r="B80" s="18"/>
      <c r="C80" s="18"/>
      <c r="D80" s="18"/>
      <c r="E80" s="18"/>
      <c r="F80" s="18"/>
      <c r="G80" s="18"/>
      <c r="H80" s="18"/>
      <c r="I80" s="31"/>
      <c r="J80" s="18"/>
      <c r="K80" s="31"/>
      <c r="L80" s="18"/>
      <c r="M80" s="31"/>
      <c r="N80" s="18"/>
      <c r="O80" s="31"/>
      <c r="P80" s="18"/>
      <c r="Q80" s="24"/>
      <c r="R80" s="24"/>
      <c r="S80" s="31"/>
      <c r="T80" s="18"/>
      <c r="U80" s="31"/>
      <c r="V80" s="18"/>
      <c r="W80" s="31"/>
      <c r="X80" s="18"/>
      <c r="Y80" s="18"/>
      <c r="Z80" s="18"/>
      <c r="AA80" s="18"/>
      <c r="AB80" s="18"/>
      <c r="AC80" s="24"/>
      <c r="AD80" s="24"/>
      <c r="AE80" s="24"/>
      <c r="AF80" s="24"/>
      <c r="AG80" s="18"/>
      <c r="AH80" s="18"/>
      <c r="AI80" s="18"/>
      <c r="AJ80" s="18"/>
      <c r="AK80" s="18"/>
      <c r="AL80" s="18"/>
      <c r="AM80" s="18"/>
      <c r="AN80" s="18"/>
      <c r="AO80" s="24"/>
      <c r="AP80" s="24"/>
      <c r="AQ80" s="18"/>
      <c r="AR80" s="18"/>
      <c r="AS80" s="96"/>
      <c r="AT80" s="119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</row>
    <row r="81" spans="1:68" s="99" customFormat="1" ht="12.75">
      <c r="A81" s="97"/>
      <c r="B81" s="60" t="s">
        <v>101</v>
      </c>
      <c r="C81" s="97"/>
      <c r="D81" s="97"/>
      <c r="E81" s="97"/>
      <c r="F81" s="97"/>
      <c r="G81" s="97"/>
      <c r="H81" s="97"/>
      <c r="I81" s="98"/>
      <c r="J81" s="97"/>
      <c r="K81" s="98"/>
      <c r="L81" s="97"/>
      <c r="M81" s="98"/>
      <c r="N81" s="97"/>
      <c r="O81" s="98"/>
      <c r="P81" s="97"/>
      <c r="Q81" s="60"/>
      <c r="R81" s="60"/>
      <c r="S81" s="98"/>
      <c r="T81" s="97"/>
      <c r="U81" s="98"/>
      <c r="V81" s="97"/>
      <c r="W81" s="98"/>
      <c r="X81" s="60" t="s">
        <v>102</v>
      </c>
      <c r="Y81" s="97"/>
      <c r="Z81" s="97"/>
      <c r="AA81" s="97"/>
      <c r="AB81" s="97"/>
      <c r="AC81" s="60"/>
      <c r="AD81" s="60"/>
      <c r="AE81" s="60"/>
      <c r="AF81" s="60"/>
      <c r="AG81" s="97"/>
      <c r="AH81" s="97"/>
      <c r="AI81" s="97"/>
      <c r="AJ81" s="97"/>
      <c r="AK81" s="97"/>
      <c r="AL81" s="97"/>
      <c r="AM81" s="97"/>
      <c r="AN81" s="97"/>
      <c r="AO81" s="60"/>
      <c r="AP81" s="60"/>
      <c r="AQ81" s="97"/>
      <c r="AR81" s="97"/>
      <c r="AS81" s="100"/>
      <c r="AT81" s="120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</row>
    <row r="82" spans="1:68" ht="12.75">
      <c r="A82" s="18"/>
      <c r="B82" s="18"/>
      <c r="C82" s="18"/>
      <c r="D82" s="18"/>
      <c r="E82" s="18"/>
      <c r="F82" s="18"/>
      <c r="G82" s="18"/>
      <c r="H82" s="18"/>
      <c r="I82" s="31"/>
      <c r="J82" s="18"/>
      <c r="K82" s="31"/>
      <c r="L82" s="18"/>
      <c r="M82" s="31"/>
      <c r="N82" s="18"/>
      <c r="O82" s="31"/>
      <c r="P82" s="18"/>
      <c r="Q82" s="24"/>
      <c r="R82" s="24"/>
      <c r="S82" s="31"/>
      <c r="T82" s="18"/>
      <c r="U82" s="31"/>
      <c r="V82" s="18"/>
      <c r="W82" s="31"/>
      <c r="X82" s="18"/>
      <c r="Y82" s="18"/>
      <c r="Z82" s="18"/>
      <c r="AA82" s="18"/>
      <c r="AB82" s="18"/>
      <c r="AC82" s="24"/>
      <c r="AD82" s="24"/>
      <c r="AE82" s="24"/>
      <c r="AF82" s="24"/>
      <c r="AG82" s="18"/>
      <c r="AH82" s="18"/>
      <c r="AI82" s="18"/>
      <c r="AJ82" s="18"/>
      <c r="AK82" s="18"/>
      <c r="AL82" s="18"/>
      <c r="AM82" s="18"/>
      <c r="AN82" s="18"/>
      <c r="AO82" s="24"/>
      <c r="AP82" s="24"/>
      <c r="AQ82" s="18"/>
      <c r="AR82" s="18"/>
      <c r="AS82" s="96"/>
      <c r="AT82" s="119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</row>
    <row r="83" spans="1:68" ht="12.75">
      <c r="A83" s="18"/>
      <c r="B83" s="18"/>
      <c r="C83" s="18"/>
      <c r="D83" s="18"/>
      <c r="E83" s="18"/>
      <c r="F83" s="18"/>
      <c r="G83" s="18"/>
      <c r="H83" s="18"/>
      <c r="I83" s="31"/>
      <c r="J83" s="18"/>
      <c r="K83" s="31"/>
      <c r="L83" s="18"/>
      <c r="M83" s="31"/>
      <c r="N83" s="18"/>
      <c r="O83" s="31"/>
      <c r="P83" s="18"/>
      <c r="Q83" s="24"/>
      <c r="R83" s="24"/>
      <c r="S83" s="31"/>
      <c r="T83" s="18"/>
      <c r="U83" s="31"/>
      <c r="V83" s="18"/>
      <c r="W83" s="31"/>
      <c r="X83" s="18"/>
      <c r="Y83" s="18"/>
      <c r="Z83" s="18"/>
      <c r="AA83" s="18"/>
      <c r="AB83" s="18"/>
      <c r="AC83" s="24"/>
      <c r="AD83" s="24"/>
      <c r="AE83" s="24"/>
      <c r="AF83" s="24"/>
      <c r="AG83" s="18"/>
      <c r="AH83" s="18"/>
      <c r="AI83" s="18"/>
      <c r="AJ83" s="18"/>
      <c r="AK83" s="18"/>
      <c r="AL83" s="18"/>
      <c r="AM83" s="18"/>
      <c r="AN83" s="18"/>
      <c r="AO83" s="24"/>
      <c r="AP83" s="24"/>
      <c r="AQ83" s="18"/>
      <c r="AR83" s="18"/>
      <c r="AS83" s="96"/>
      <c r="AT83" s="119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</row>
    <row r="84" spans="43:68" ht="12.75">
      <c r="AQ84" s="18"/>
      <c r="AR84" s="18"/>
      <c r="AS84" s="96"/>
      <c r="AT84" s="119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</row>
    <row r="85" spans="43:68" ht="12.75">
      <c r="AQ85" s="18"/>
      <c r="AR85" s="18"/>
      <c r="AS85" s="96"/>
      <c r="AT85" s="119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43:68" ht="12.75">
      <c r="AQ86" s="18"/>
      <c r="AR86" s="18"/>
      <c r="AS86" s="96"/>
      <c r="AT86" s="119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2:68" ht="12.75">
      <c r="B87" s="2"/>
      <c r="AQ87" s="18"/>
      <c r="AR87" s="18"/>
      <c r="AS87" s="96"/>
      <c r="AT87" s="119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</row>
    <row r="88" spans="43:68" ht="12.75">
      <c r="AQ88" s="18"/>
      <c r="AR88" s="18"/>
      <c r="AS88" s="96"/>
      <c r="AT88" s="119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43:68" ht="12.75">
      <c r="AQ89" s="18"/>
      <c r="AR89" s="18"/>
      <c r="AS89" s="96"/>
      <c r="AT89" s="119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</row>
    <row r="90" spans="43:68" ht="12.75">
      <c r="AQ90" s="18"/>
      <c r="AR90" s="18"/>
      <c r="AS90" s="96"/>
      <c r="AT90" s="119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43:68" ht="12.75">
      <c r="AQ91" s="18"/>
      <c r="AR91" s="18"/>
      <c r="AS91" s="96"/>
      <c r="AT91" s="119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</row>
    <row r="92" spans="43:68" ht="12.75">
      <c r="AQ92" s="18"/>
      <c r="AR92" s="18"/>
      <c r="AS92" s="96"/>
      <c r="AT92" s="119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</row>
    <row r="93" spans="43:68" ht="12.75">
      <c r="AQ93" s="18"/>
      <c r="AR93" s="18"/>
      <c r="AS93" s="96"/>
      <c r="AT93" s="119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</row>
    <row r="94" spans="43:68" ht="12.75">
      <c r="AQ94" s="18"/>
      <c r="AR94" s="18"/>
      <c r="AS94" s="96"/>
      <c r="AT94" s="119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</row>
    <row r="95" spans="43:68" ht="12.75">
      <c r="AQ95" s="18"/>
      <c r="AR95" s="18"/>
      <c r="AS95" s="96"/>
      <c r="AT95" s="119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</row>
    <row r="96" spans="43:68" ht="12.75">
      <c r="AQ96" s="18"/>
      <c r="AR96" s="18"/>
      <c r="AS96" s="96"/>
      <c r="AT96" s="119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</row>
    <row r="97" spans="43:68" ht="12.75">
      <c r="AQ97" s="18"/>
      <c r="AR97" s="18"/>
      <c r="AS97" s="96"/>
      <c r="AT97" s="119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</row>
    <row r="98" spans="43:68" ht="12.75">
      <c r="AQ98" s="18"/>
      <c r="AR98" s="18"/>
      <c r="AS98" s="96"/>
      <c r="AT98" s="119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</row>
    <row r="99" spans="43:68" ht="12.75">
      <c r="AQ99" s="18"/>
      <c r="AR99" s="18"/>
      <c r="AS99" s="96"/>
      <c r="AT99" s="119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</row>
    <row r="100" spans="43:68" ht="12.75">
      <c r="AQ100" s="18"/>
      <c r="AR100" s="18"/>
      <c r="AS100" s="96"/>
      <c r="AT100" s="119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</row>
    <row r="101" spans="43:68" ht="12.75">
      <c r="AQ101" s="18"/>
      <c r="AR101" s="18"/>
      <c r="AS101" s="96"/>
      <c r="AT101" s="119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</row>
    <row r="102" spans="43:68" ht="12.75">
      <c r="AQ102" s="18"/>
      <c r="AR102" s="18"/>
      <c r="AS102" s="96"/>
      <c r="AT102" s="119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</row>
    <row r="103" spans="43:68" ht="12.75">
      <c r="AQ103" s="18"/>
      <c r="AR103" s="18"/>
      <c r="AS103" s="96"/>
      <c r="AT103" s="119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</row>
    <row r="104" spans="43:68" ht="12.75">
      <c r="AQ104" s="18"/>
      <c r="AR104" s="18"/>
      <c r="AS104" s="96"/>
      <c r="AT104" s="119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</row>
    <row r="105" spans="43:68" ht="12.75">
      <c r="AQ105" s="18"/>
      <c r="AR105" s="18"/>
      <c r="AS105" s="96"/>
      <c r="AT105" s="119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</row>
    <row r="106" spans="43:68" ht="12.75">
      <c r="AQ106" s="18"/>
      <c r="AR106" s="18"/>
      <c r="AS106" s="96"/>
      <c r="AT106" s="119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</row>
  </sheetData>
  <sheetProtection/>
  <mergeCells count="9">
    <mergeCell ref="AS8:AS9"/>
    <mergeCell ref="AT8:AT9"/>
    <mergeCell ref="AN78:AP78"/>
    <mergeCell ref="R5:Z5"/>
    <mergeCell ref="R6:AA6"/>
    <mergeCell ref="C8:D8"/>
    <mergeCell ref="E8:F8"/>
    <mergeCell ref="G8:H8"/>
    <mergeCell ref="AQ8:AR8"/>
  </mergeCells>
  <printOptions/>
  <pageMargins left="0.1968503937007874" right="0" top="0.2755905511811024" bottom="0" header="0.4330708661417323" footer="0.1574803149606299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05"/>
  <sheetViews>
    <sheetView zoomScale="112" zoomScaleNormal="112" zoomScalePageLayoutView="0" workbookViewId="0" topLeftCell="A10">
      <selection activeCell="AG15" sqref="AG15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hidden="1" customWidth="1"/>
    <col min="4" max="4" width="3.25390625" style="0" hidden="1" customWidth="1"/>
    <col min="5" max="5" width="2.75390625" style="0" hidden="1" customWidth="1"/>
    <col min="6" max="6" width="3.625" style="0" hidden="1" customWidth="1"/>
    <col min="7" max="7" width="2.75390625" style="0" hidden="1" customWidth="1"/>
    <col min="8" max="8" width="3.25390625" style="0" hidden="1" customWidth="1"/>
    <col min="9" max="9" width="3.00390625" style="26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5.003906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753906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5.625" style="2" customWidth="1"/>
    <col min="43" max="43" width="2.375" style="0" customWidth="1"/>
    <col min="44" max="44" width="3.75390625" style="0" customWidth="1"/>
    <col min="45" max="45" width="3.125" style="91" customWidth="1"/>
    <col min="46" max="46" width="6.125" style="112" customWidth="1"/>
  </cols>
  <sheetData>
    <row r="1" spans="2:44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</row>
    <row r="2" spans="2:44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</row>
    <row r="3" spans="2:44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</row>
    <row r="4" spans="1:44" ht="12.75">
      <c r="A4" s="18"/>
      <c r="B4" s="25"/>
      <c r="C4" s="25"/>
      <c r="D4" s="25"/>
      <c r="E4" s="25"/>
      <c r="F4" s="25"/>
      <c r="G4" s="25"/>
      <c r="H4" s="18"/>
      <c r="I4" s="41"/>
      <c r="J4" s="18"/>
      <c r="K4" s="31"/>
      <c r="L4" s="18"/>
      <c r="M4" s="31"/>
      <c r="N4" s="18"/>
      <c r="O4" s="31"/>
      <c r="P4" s="18"/>
      <c r="Q4" s="24"/>
      <c r="R4" s="331" t="s">
        <v>77</v>
      </c>
      <c r="S4" s="331"/>
      <c r="T4" s="331"/>
      <c r="U4" s="331"/>
      <c r="V4" s="331"/>
      <c r="W4" s="331"/>
      <c r="X4" s="331"/>
      <c r="Y4" s="331"/>
      <c r="Z4" s="331"/>
      <c r="AA4" s="25"/>
      <c r="AB4" s="25"/>
      <c r="AC4" s="25"/>
      <c r="AD4" s="38"/>
      <c r="AE4" s="38"/>
      <c r="AF4" s="38"/>
      <c r="AG4" s="18"/>
      <c r="AH4" s="18"/>
      <c r="AI4" s="18"/>
      <c r="AJ4" s="25"/>
      <c r="AK4" s="25"/>
      <c r="AL4" s="25"/>
      <c r="AM4" s="25"/>
      <c r="AN4" s="25"/>
      <c r="AO4" s="38"/>
      <c r="AP4" s="38"/>
      <c r="AQ4" s="9"/>
      <c r="AR4" s="9"/>
    </row>
    <row r="5" spans="1:43" ht="12.75">
      <c r="A5" s="18"/>
      <c r="B5" s="18"/>
      <c r="C5" s="18"/>
      <c r="D5" s="18"/>
      <c r="E5" s="18"/>
      <c r="F5" s="18"/>
      <c r="G5" s="18"/>
      <c r="H5" s="18"/>
      <c r="I5" s="41"/>
      <c r="J5" s="18"/>
      <c r="K5" s="31"/>
      <c r="L5" s="18"/>
      <c r="M5" s="31"/>
      <c r="N5" s="18"/>
      <c r="O5" s="31"/>
      <c r="P5" s="18"/>
      <c r="Q5" s="24"/>
      <c r="R5" s="331" t="s">
        <v>103</v>
      </c>
      <c r="S5" s="331"/>
      <c r="T5" s="331"/>
      <c r="U5" s="331"/>
      <c r="V5" s="331"/>
      <c r="W5" s="331"/>
      <c r="X5" s="331"/>
      <c r="Y5" s="331"/>
      <c r="Z5" s="331"/>
      <c r="AA5" s="331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</row>
    <row r="6" spans="1:43" ht="12.75">
      <c r="A6" s="18"/>
      <c r="B6" s="18"/>
      <c r="C6" s="18"/>
      <c r="D6" s="18"/>
      <c r="E6" s="18"/>
      <c r="F6" s="18"/>
      <c r="G6" s="18"/>
      <c r="H6" s="18"/>
      <c r="I6" s="31"/>
      <c r="J6" s="18"/>
      <c r="K6" s="31"/>
      <c r="L6" s="18"/>
      <c r="M6" s="31"/>
      <c r="N6" s="18"/>
      <c r="O6" s="31"/>
      <c r="P6" s="18"/>
      <c r="Q6" s="24"/>
      <c r="R6" s="38"/>
      <c r="S6" s="39"/>
      <c r="T6" s="25"/>
      <c r="U6" s="32"/>
      <c r="V6" s="25"/>
      <c r="W6" s="32"/>
      <c r="X6" s="25"/>
      <c r="Y6" s="25"/>
      <c r="Z6" s="25"/>
      <c r="AA6" s="25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</row>
    <row r="7" spans="1:68" s="1" customFormat="1" ht="12.75">
      <c r="A7" s="3" t="s">
        <v>0</v>
      </c>
      <c r="B7" s="20"/>
      <c r="C7" s="332" t="s">
        <v>64</v>
      </c>
      <c r="D7" s="333"/>
      <c r="E7" s="332" t="s">
        <v>65</v>
      </c>
      <c r="F7" s="333"/>
      <c r="G7" s="334" t="s">
        <v>48</v>
      </c>
      <c r="H7" s="335"/>
      <c r="I7" s="27" t="s">
        <v>3</v>
      </c>
      <c r="J7" s="3"/>
      <c r="K7" s="27" t="s">
        <v>4</v>
      </c>
      <c r="L7" s="3"/>
      <c r="M7" s="27" t="s">
        <v>6</v>
      </c>
      <c r="N7" s="3"/>
      <c r="O7" s="27" t="s">
        <v>5</v>
      </c>
      <c r="P7" s="3"/>
      <c r="Q7" s="4" t="s">
        <v>7</v>
      </c>
      <c r="R7" s="4"/>
      <c r="S7" s="27" t="s">
        <v>33</v>
      </c>
      <c r="T7" s="3"/>
      <c r="U7" s="27" t="s">
        <v>39</v>
      </c>
      <c r="V7" s="3"/>
      <c r="W7" s="27" t="s">
        <v>40</v>
      </c>
      <c r="X7" s="3"/>
      <c r="Y7" s="3" t="s">
        <v>34</v>
      </c>
      <c r="Z7" s="3"/>
      <c r="AA7" s="3" t="s">
        <v>35</v>
      </c>
      <c r="AB7" s="3"/>
      <c r="AC7" s="4" t="s">
        <v>36</v>
      </c>
      <c r="AD7" s="4"/>
      <c r="AE7" s="72" t="s">
        <v>55</v>
      </c>
      <c r="AF7" s="73"/>
      <c r="AG7" s="3" t="s">
        <v>43</v>
      </c>
      <c r="AH7" s="3"/>
      <c r="AI7" s="3" t="s">
        <v>42</v>
      </c>
      <c r="AJ7" s="3"/>
      <c r="AK7" s="8" t="s">
        <v>41</v>
      </c>
      <c r="AL7" s="8"/>
      <c r="AM7" s="3" t="s">
        <v>37</v>
      </c>
      <c r="AN7" s="3"/>
      <c r="AO7" s="4" t="s">
        <v>38</v>
      </c>
      <c r="AP7" s="4"/>
      <c r="AQ7" s="326" t="s">
        <v>69</v>
      </c>
      <c r="AR7" s="327"/>
      <c r="AS7" s="328" t="s">
        <v>84</v>
      </c>
      <c r="AT7" s="329" t="s">
        <v>100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s="1" customFormat="1" ht="48.75" customHeight="1">
      <c r="A8" s="3"/>
      <c r="B8" s="3"/>
      <c r="C8" s="62" t="s">
        <v>50</v>
      </c>
      <c r="D8" s="62" t="s">
        <v>49</v>
      </c>
      <c r="E8" s="62" t="s">
        <v>50</v>
      </c>
      <c r="F8" s="62" t="s">
        <v>49</v>
      </c>
      <c r="G8" s="62" t="s">
        <v>50</v>
      </c>
      <c r="H8" s="62" t="s">
        <v>49</v>
      </c>
      <c r="I8" s="7" t="s">
        <v>1</v>
      </c>
      <c r="J8" s="5" t="s">
        <v>2</v>
      </c>
      <c r="K8" s="7" t="s">
        <v>1</v>
      </c>
      <c r="L8" s="5" t="s">
        <v>2</v>
      </c>
      <c r="M8" s="7" t="s">
        <v>1</v>
      </c>
      <c r="N8" s="5" t="s">
        <v>2</v>
      </c>
      <c r="O8" s="7" t="s">
        <v>1</v>
      </c>
      <c r="P8" s="5" t="s">
        <v>2</v>
      </c>
      <c r="Q8" s="6" t="s">
        <v>1</v>
      </c>
      <c r="R8" s="6" t="s">
        <v>2</v>
      </c>
      <c r="S8" s="7" t="s">
        <v>1</v>
      </c>
      <c r="T8" s="5" t="s">
        <v>2</v>
      </c>
      <c r="U8" s="7" t="s">
        <v>1</v>
      </c>
      <c r="V8" s="5" t="s">
        <v>2</v>
      </c>
      <c r="W8" s="7" t="s">
        <v>1</v>
      </c>
      <c r="X8" s="5" t="s">
        <v>2</v>
      </c>
      <c r="Y8" s="5" t="s">
        <v>1</v>
      </c>
      <c r="Z8" s="5" t="s">
        <v>2</v>
      </c>
      <c r="AA8" s="5" t="s">
        <v>1</v>
      </c>
      <c r="AB8" s="5" t="s">
        <v>2</v>
      </c>
      <c r="AC8" s="6" t="s">
        <v>1</v>
      </c>
      <c r="AD8" s="6" t="s">
        <v>2</v>
      </c>
      <c r="AE8" s="62" t="s">
        <v>1</v>
      </c>
      <c r="AF8" s="62" t="s">
        <v>2</v>
      </c>
      <c r="AG8" s="5" t="s">
        <v>1</v>
      </c>
      <c r="AH8" s="5" t="s">
        <v>2</v>
      </c>
      <c r="AI8" s="5" t="s">
        <v>1</v>
      </c>
      <c r="AJ8" s="5" t="s">
        <v>2</v>
      </c>
      <c r="AK8" s="5" t="s">
        <v>1</v>
      </c>
      <c r="AL8" s="5" t="s">
        <v>2</v>
      </c>
      <c r="AM8" s="5" t="s">
        <v>1</v>
      </c>
      <c r="AN8" s="5" t="s">
        <v>2</v>
      </c>
      <c r="AO8" s="6" t="s">
        <v>1</v>
      </c>
      <c r="AP8" s="6" t="s">
        <v>2</v>
      </c>
      <c r="AQ8" s="53" t="s">
        <v>67</v>
      </c>
      <c r="AR8" s="84" t="s">
        <v>68</v>
      </c>
      <c r="AS8" s="328"/>
      <c r="AT8" s="330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52" customFormat="1" ht="12" customHeight="1">
      <c r="A9" s="48">
        <v>1</v>
      </c>
      <c r="B9" s="48">
        <v>2</v>
      </c>
      <c r="C9" s="63">
        <v>3</v>
      </c>
      <c r="D9" s="63">
        <v>4</v>
      </c>
      <c r="E9" s="64">
        <v>5</v>
      </c>
      <c r="F9" s="63">
        <v>6</v>
      </c>
      <c r="G9" s="64">
        <v>7</v>
      </c>
      <c r="H9" s="63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49">
        <v>17</v>
      </c>
      <c r="R9" s="49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49">
        <v>26</v>
      </c>
      <c r="AA9" s="49">
        <v>27</v>
      </c>
      <c r="AB9" s="48">
        <v>28</v>
      </c>
      <c r="AC9" s="48">
        <v>29</v>
      </c>
      <c r="AD9" s="48">
        <v>30</v>
      </c>
      <c r="AE9" s="63">
        <v>31</v>
      </c>
      <c r="AF9" s="63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  <c r="AM9" s="48">
        <v>39</v>
      </c>
      <c r="AN9" s="48">
        <v>40</v>
      </c>
      <c r="AO9" s="48">
        <v>41</v>
      </c>
      <c r="AP9" s="48">
        <v>42</v>
      </c>
      <c r="AR9" s="50"/>
      <c r="AS9" s="92"/>
      <c r="AT9" s="113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s="1" customFormat="1" ht="13.5" customHeight="1">
      <c r="A10" s="3"/>
      <c r="B10" s="3"/>
      <c r="C10" s="65"/>
      <c r="D10" s="65"/>
      <c r="E10" s="65"/>
      <c r="F10" s="65"/>
      <c r="G10" s="65"/>
      <c r="H10" s="65"/>
      <c r="I10" s="7"/>
      <c r="J10" s="5"/>
      <c r="K10" s="7"/>
      <c r="L10" s="5"/>
      <c r="M10" s="7"/>
      <c r="N10" s="5"/>
      <c r="O10" s="7"/>
      <c r="P10" s="23"/>
      <c r="Q10" s="6"/>
      <c r="R10" s="6"/>
      <c r="S10" s="34" t="s">
        <v>44</v>
      </c>
      <c r="T10" s="10"/>
      <c r="U10" s="37"/>
      <c r="V10" s="10"/>
      <c r="W10" s="7"/>
      <c r="X10" s="5"/>
      <c r="Y10" s="5"/>
      <c r="Z10" s="5"/>
      <c r="AA10" s="5"/>
      <c r="AB10" s="5"/>
      <c r="AC10" s="6"/>
      <c r="AD10" s="6"/>
      <c r="AE10" s="6"/>
      <c r="AF10" s="6"/>
      <c r="AG10" s="5"/>
      <c r="AH10" s="5"/>
      <c r="AI10" s="5"/>
      <c r="AJ10" s="5"/>
      <c r="AK10" s="5"/>
      <c r="AL10" s="5"/>
      <c r="AM10" s="5"/>
      <c r="AN10" s="5"/>
      <c r="AO10" s="6"/>
      <c r="AP10" s="6"/>
      <c r="AR10" s="16"/>
      <c r="AS10" s="92"/>
      <c r="AT10" s="113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</row>
    <row r="11" spans="1:68" s="1" customFormat="1" ht="11.25" customHeight="1">
      <c r="A11" s="3"/>
      <c r="B11" s="3" t="s">
        <v>57</v>
      </c>
      <c r="C11" s="65"/>
      <c r="D11" s="65"/>
      <c r="E11" s="65"/>
      <c r="F11" s="65"/>
      <c r="G11" s="65"/>
      <c r="H11" s="65"/>
      <c r="I11" s="7"/>
      <c r="J11" s="5"/>
      <c r="K11" s="7"/>
      <c r="L11" s="5"/>
      <c r="M11" s="7"/>
      <c r="N11" s="5"/>
      <c r="O11" s="7"/>
      <c r="P11" s="23"/>
      <c r="Q11" s="6"/>
      <c r="R11" s="6"/>
      <c r="S11" s="34"/>
      <c r="T11" s="10"/>
      <c r="U11" s="37"/>
      <c r="V11" s="10"/>
      <c r="W11" s="7"/>
      <c r="X11" s="5"/>
      <c r="Y11" s="5"/>
      <c r="Z11" s="5"/>
      <c r="AA11" s="5"/>
      <c r="AB11" s="5"/>
      <c r="AC11" s="6"/>
      <c r="AD11" s="6"/>
      <c r="AE11" s="6"/>
      <c r="AF11" s="6"/>
      <c r="AG11" s="5"/>
      <c r="AH11" s="5"/>
      <c r="AI11" s="5"/>
      <c r="AJ11" s="5"/>
      <c r="AK11" s="5"/>
      <c r="AL11" s="5"/>
      <c r="AM11" s="5"/>
      <c r="AN11" s="5"/>
      <c r="AO11" s="6"/>
      <c r="AP11" s="6"/>
      <c r="AR11" s="16"/>
      <c r="AS11" s="92"/>
      <c r="AT11" s="113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" customFormat="1" ht="12.75">
      <c r="A12" s="3">
        <v>1</v>
      </c>
      <c r="B12" s="3" t="s">
        <v>8</v>
      </c>
      <c r="C12" s="65"/>
      <c r="D12" s="65"/>
      <c r="E12" s="65"/>
      <c r="F12" s="65"/>
      <c r="G12" s="65"/>
      <c r="H12" s="65"/>
      <c r="I12" s="27">
        <v>3</v>
      </c>
      <c r="J12" s="3">
        <v>75</v>
      </c>
      <c r="K12" s="27">
        <v>4</v>
      </c>
      <c r="L12" s="3">
        <v>105</v>
      </c>
      <c r="M12" s="27">
        <v>3</v>
      </c>
      <c r="N12" s="3">
        <v>81</v>
      </c>
      <c r="O12" s="27">
        <v>3</v>
      </c>
      <c r="P12" s="20">
        <v>85</v>
      </c>
      <c r="Q12" s="40">
        <f>I12+K12+M12+O12</f>
        <v>13</v>
      </c>
      <c r="R12" s="4">
        <f>J12+L12+N12+P12</f>
        <v>346</v>
      </c>
      <c r="S12" s="35">
        <v>4</v>
      </c>
      <c r="T12" s="3">
        <v>95</v>
      </c>
      <c r="U12" s="27">
        <v>2</v>
      </c>
      <c r="V12" s="3">
        <v>58</v>
      </c>
      <c r="W12" s="27">
        <v>3</v>
      </c>
      <c r="X12" s="3">
        <v>72</v>
      </c>
      <c r="Y12" s="3">
        <v>2</v>
      </c>
      <c r="Z12" s="3">
        <v>55</v>
      </c>
      <c r="AA12" s="3">
        <v>2</v>
      </c>
      <c r="AB12" s="3">
        <v>60</v>
      </c>
      <c r="AC12" s="4">
        <f>S12+U12+W12+Y12+AA12</f>
        <v>13</v>
      </c>
      <c r="AD12" s="4">
        <f>T12+V12+X12+Z12+AB12</f>
        <v>340</v>
      </c>
      <c r="AE12" s="4"/>
      <c r="AF12" s="4"/>
      <c r="AG12" s="3">
        <v>3</v>
      </c>
      <c r="AH12" s="3">
        <v>82</v>
      </c>
      <c r="AI12" s="3">
        <v>4</v>
      </c>
      <c r="AJ12" s="3">
        <v>80</v>
      </c>
      <c r="AK12" s="3">
        <v>3</v>
      </c>
      <c r="AL12" s="3">
        <v>64</v>
      </c>
      <c r="AM12" s="4">
        <f>AG12+AI12+AK12</f>
        <v>10</v>
      </c>
      <c r="AN12" s="4">
        <f>AL12+AJ12+AH12</f>
        <v>226</v>
      </c>
      <c r="AO12" s="4">
        <f>AM12+AE12+AC12+Q12</f>
        <v>36</v>
      </c>
      <c r="AP12" s="4">
        <f>AN12+AF12+AD12+R12</f>
        <v>912</v>
      </c>
      <c r="AR12" s="16"/>
      <c r="AS12" s="92">
        <f>AP12/AO12</f>
        <v>25.333333333333332</v>
      </c>
      <c r="AT12" s="113">
        <f>(R12*0.75)+(AD12*1)+(AN12*1.22)</f>
        <v>875.22</v>
      </c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" customFormat="1" ht="12.75">
      <c r="A13" s="3">
        <v>2</v>
      </c>
      <c r="B13" s="3" t="s">
        <v>9</v>
      </c>
      <c r="C13" s="65"/>
      <c r="D13" s="65"/>
      <c r="E13" s="65"/>
      <c r="F13" s="65"/>
      <c r="G13" s="65"/>
      <c r="H13" s="65"/>
      <c r="I13" s="27">
        <v>2</v>
      </c>
      <c r="J13" s="3">
        <v>55</v>
      </c>
      <c r="K13" s="27">
        <v>3</v>
      </c>
      <c r="L13" s="3">
        <v>70</v>
      </c>
      <c r="M13" s="27">
        <v>2</v>
      </c>
      <c r="N13" s="3">
        <v>53</v>
      </c>
      <c r="O13" s="27">
        <v>2</v>
      </c>
      <c r="P13" s="20">
        <v>45</v>
      </c>
      <c r="Q13" s="40">
        <f aca="true" t="shared" si="0" ref="Q13:Q28">I13+K13+M13+O13</f>
        <v>9</v>
      </c>
      <c r="R13" s="4">
        <f aca="true" t="shared" si="1" ref="R13:R28">J13+L13+N13+P13</f>
        <v>223</v>
      </c>
      <c r="S13" s="35">
        <v>2</v>
      </c>
      <c r="T13" s="3">
        <v>55</v>
      </c>
      <c r="U13" s="27">
        <v>2</v>
      </c>
      <c r="V13" s="3">
        <v>46</v>
      </c>
      <c r="W13" s="27">
        <v>2</v>
      </c>
      <c r="X13" s="3">
        <v>56</v>
      </c>
      <c r="Y13" s="3">
        <v>2</v>
      </c>
      <c r="Z13" s="3">
        <v>49</v>
      </c>
      <c r="AA13" s="3">
        <v>2</v>
      </c>
      <c r="AB13" s="3">
        <v>60</v>
      </c>
      <c r="AC13" s="4">
        <f aca="true" t="shared" si="2" ref="AC13:AC28">S13+U13+W13+Y13+AA13</f>
        <v>10</v>
      </c>
      <c r="AD13" s="4">
        <f aca="true" t="shared" si="3" ref="AD13:AD28">T13+V13+X13+Z13+AB13</f>
        <v>266</v>
      </c>
      <c r="AE13" s="4"/>
      <c r="AF13" s="4"/>
      <c r="AG13" s="3">
        <v>2</v>
      </c>
      <c r="AH13" s="3">
        <v>53</v>
      </c>
      <c r="AI13" s="3">
        <v>2</v>
      </c>
      <c r="AJ13" s="3">
        <v>52</v>
      </c>
      <c r="AK13" s="3">
        <v>3</v>
      </c>
      <c r="AL13" s="3">
        <v>62</v>
      </c>
      <c r="AM13" s="4">
        <f aca="true" t="shared" si="4" ref="AM13:AM28">AG13+AI13+AK13</f>
        <v>7</v>
      </c>
      <c r="AN13" s="4">
        <f aca="true" t="shared" si="5" ref="AN13:AN28">AL13+AJ13+AH13</f>
        <v>167</v>
      </c>
      <c r="AO13" s="4">
        <f aca="true" t="shared" si="6" ref="AO13:AO28">AM13+AE13+AC13+Q13</f>
        <v>26</v>
      </c>
      <c r="AP13" s="4">
        <f aca="true" t="shared" si="7" ref="AP13:AP28">AN13+AF13+AD13+R13</f>
        <v>656</v>
      </c>
      <c r="AR13" s="16"/>
      <c r="AS13" s="92">
        <f aca="true" t="shared" si="8" ref="AS13:AS75">AP13/AO13</f>
        <v>25.23076923076923</v>
      </c>
      <c r="AT13" s="113">
        <f aca="true" t="shared" si="9" ref="AT13:AT74">(R13*0.75)+(AD13*1)+(AN13*1.22)</f>
        <v>636.99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" customFormat="1" ht="12.75">
      <c r="A14" s="3">
        <v>3</v>
      </c>
      <c r="B14" s="3" t="s">
        <v>10</v>
      </c>
      <c r="C14" s="65"/>
      <c r="D14" s="65"/>
      <c r="E14" s="65"/>
      <c r="F14" s="65"/>
      <c r="G14" s="65"/>
      <c r="H14" s="65"/>
      <c r="I14" s="27">
        <v>0</v>
      </c>
      <c r="J14" s="3">
        <v>0</v>
      </c>
      <c r="K14" s="27">
        <v>1</v>
      </c>
      <c r="L14" s="3">
        <v>12</v>
      </c>
      <c r="M14" s="27">
        <v>0</v>
      </c>
      <c r="N14" s="3">
        <v>0</v>
      </c>
      <c r="O14" s="27">
        <v>1</v>
      </c>
      <c r="P14" s="20">
        <v>18</v>
      </c>
      <c r="Q14" s="40">
        <f t="shared" si="0"/>
        <v>2</v>
      </c>
      <c r="R14" s="4">
        <f t="shared" si="1"/>
        <v>30</v>
      </c>
      <c r="S14" s="35">
        <v>0</v>
      </c>
      <c r="T14" s="3">
        <v>0</v>
      </c>
      <c r="U14" s="27">
        <v>1</v>
      </c>
      <c r="V14" s="3">
        <v>19</v>
      </c>
      <c r="W14" s="27">
        <v>0</v>
      </c>
      <c r="X14" s="3">
        <v>0</v>
      </c>
      <c r="Y14" s="3">
        <v>1</v>
      </c>
      <c r="Z14" s="3">
        <v>16</v>
      </c>
      <c r="AA14" s="3">
        <v>0</v>
      </c>
      <c r="AB14" s="3">
        <v>0</v>
      </c>
      <c r="AC14" s="4">
        <f t="shared" si="2"/>
        <v>2</v>
      </c>
      <c r="AD14" s="4">
        <f t="shared" si="3"/>
        <v>35</v>
      </c>
      <c r="AE14" s="4"/>
      <c r="AF14" s="4"/>
      <c r="AG14" s="3">
        <v>1</v>
      </c>
      <c r="AH14" s="3">
        <v>25</v>
      </c>
      <c r="AI14" s="3">
        <v>0</v>
      </c>
      <c r="AJ14" s="3">
        <v>0</v>
      </c>
      <c r="AK14" s="3">
        <v>0</v>
      </c>
      <c r="AL14" s="3">
        <v>0</v>
      </c>
      <c r="AM14" s="4">
        <f t="shared" si="4"/>
        <v>1</v>
      </c>
      <c r="AN14" s="4">
        <f t="shared" si="5"/>
        <v>25</v>
      </c>
      <c r="AO14" s="4">
        <f t="shared" si="6"/>
        <v>5</v>
      </c>
      <c r="AP14" s="4">
        <f t="shared" si="7"/>
        <v>90</v>
      </c>
      <c r="AR14" s="16"/>
      <c r="AS14" s="92">
        <f t="shared" si="8"/>
        <v>18</v>
      </c>
      <c r="AT14" s="113">
        <f t="shared" si="9"/>
        <v>88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" customFormat="1" ht="12.75">
      <c r="A15" s="3">
        <v>4</v>
      </c>
      <c r="B15" s="3" t="s">
        <v>11</v>
      </c>
      <c r="C15" s="65"/>
      <c r="D15" s="65"/>
      <c r="E15" s="65"/>
      <c r="F15" s="65"/>
      <c r="G15" s="65"/>
      <c r="H15" s="65"/>
      <c r="I15" s="27">
        <v>1</v>
      </c>
      <c r="J15" s="3">
        <v>26</v>
      </c>
      <c r="K15" s="27">
        <v>1</v>
      </c>
      <c r="L15" s="3">
        <v>26</v>
      </c>
      <c r="M15" s="27">
        <v>1</v>
      </c>
      <c r="N15" s="3">
        <v>24</v>
      </c>
      <c r="O15" s="27">
        <v>1</v>
      </c>
      <c r="P15" s="20">
        <v>26</v>
      </c>
      <c r="Q15" s="40">
        <f t="shared" si="0"/>
        <v>4</v>
      </c>
      <c r="R15" s="4">
        <f t="shared" si="1"/>
        <v>102</v>
      </c>
      <c r="S15" s="35">
        <v>1</v>
      </c>
      <c r="T15" s="3">
        <v>19</v>
      </c>
      <c r="U15" s="27">
        <v>2</v>
      </c>
      <c r="V15" s="3">
        <v>45</v>
      </c>
      <c r="W15" s="27">
        <v>1</v>
      </c>
      <c r="X15" s="3">
        <v>20</v>
      </c>
      <c r="Y15" s="3">
        <v>2</v>
      </c>
      <c r="Z15" s="3">
        <v>53</v>
      </c>
      <c r="AA15" s="3">
        <v>2</v>
      </c>
      <c r="AB15" s="3">
        <v>39</v>
      </c>
      <c r="AC15" s="4">
        <f t="shared" si="2"/>
        <v>8</v>
      </c>
      <c r="AD15" s="4">
        <f t="shared" si="3"/>
        <v>176</v>
      </c>
      <c r="AE15" s="4"/>
      <c r="AF15" s="4"/>
      <c r="AG15" s="3">
        <v>2</v>
      </c>
      <c r="AH15" s="3">
        <v>50</v>
      </c>
      <c r="AI15" s="3">
        <v>0</v>
      </c>
      <c r="AJ15" s="3">
        <v>0</v>
      </c>
      <c r="AK15" s="3">
        <v>2</v>
      </c>
      <c r="AL15" s="3">
        <v>39</v>
      </c>
      <c r="AM15" s="4">
        <f t="shared" si="4"/>
        <v>4</v>
      </c>
      <c r="AN15" s="4">
        <f t="shared" si="5"/>
        <v>89</v>
      </c>
      <c r="AO15" s="4">
        <f t="shared" si="6"/>
        <v>16</v>
      </c>
      <c r="AP15" s="4">
        <f t="shared" si="7"/>
        <v>367</v>
      </c>
      <c r="AR15" s="16"/>
      <c r="AS15" s="92">
        <f t="shared" si="8"/>
        <v>22.9375</v>
      </c>
      <c r="AT15" s="113">
        <f t="shared" si="9"/>
        <v>361.08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" customFormat="1" ht="12.75">
      <c r="A16" s="3">
        <v>5</v>
      </c>
      <c r="B16" s="3" t="s">
        <v>87</v>
      </c>
      <c r="C16" s="65"/>
      <c r="D16" s="65"/>
      <c r="E16" s="65"/>
      <c r="F16" s="65"/>
      <c r="G16" s="65"/>
      <c r="H16" s="65"/>
      <c r="I16" s="27">
        <v>1</v>
      </c>
      <c r="J16" s="3">
        <v>28</v>
      </c>
      <c r="K16" s="27">
        <v>1</v>
      </c>
      <c r="L16" s="3">
        <v>26</v>
      </c>
      <c r="M16" s="27">
        <v>2</v>
      </c>
      <c r="N16" s="3">
        <v>47</v>
      </c>
      <c r="O16" s="27">
        <v>1</v>
      </c>
      <c r="P16" s="20">
        <v>28</v>
      </c>
      <c r="Q16" s="40">
        <f t="shared" si="0"/>
        <v>5</v>
      </c>
      <c r="R16" s="4">
        <f t="shared" si="1"/>
        <v>129</v>
      </c>
      <c r="S16" s="35">
        <v>1</v>
      </c>
      <c r="T16" s="3">
        <v>23</v>
      </c>
      <c r="U16" s="27">
        <v>2</v>
      </c>
      <c r="V16" s="3">
        <v>41</v>
      </c>
      <c r="W16" s="27">
        <v>2</v>
      </c>
      <c r="X16" s="3">
        <v>37</v>
      </c>
      <c r="Y16" s="3">
        <v>2</v>
      </c>
      <c r="Z16" s="3">
        <v>41</v>
      </c>
      <c r="AA16" s="3">
        <v>2</v>
      </c>
      <c r="AB16" s="3">
        <v>47</v>
      </c>
      <c r="AC16" s="4">
        <f t="shared" si="2"/>
        <v>9</v>
      </c>
      <c r="AD16" s="4">
        <f t="shared" si="3"/>
        <v>189</v>
      </c>
      <c r="AE16" s="4"/>
      <c r="AF16" s="4"/>
      <c r="AG16" s="3">
        <v>2</v>
      </c>
      <c r="AH16" s="3">
        <v>50</v>
      </c>
      <c r="AI16" s="3">
        <v>2</v>
      </c>
      <c r="AJ16" s="3">
        <v>46</v>
      </c>
      <c r="AK16" s="3">
        <v>2</v>
      </c>
      <c r="AL16" s="3">
        <v>45</v>
      </c>
      <c r="AM16" s="4">
        <f t="shared" si="4"/>
        <v>6</v>
      </c>
      <c r="AN16" s="4">
        <f t="shared" si="5"/>
        <v>141</v>
      </c>
      <c r="AO16" s="4">
        <f t="shared" si="6"/>
        <v>20</v>
      </c>
      <c r="AP16" s="4">
        <f t="shared" si="7"/>
        <v>459</v>
      </c>
      <c r="AR16" s="16"/>
      <c r="AS16" s="92">
        <f t="shared" si="8"/>
        <v>22.95</v>
      </c>
      <c r="AT16" s="113">
        <f t="shared" si="9"/>
        <v>457.77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" customFormat="1" ht="12.75">
      <c r="A17" s="3">
        <v>6</v>
      </c>
      <c r="B17" s="3" t="s">
        <v>88</v>
      </c>
      <c r="C17" s="65"/>
      <c r="D17" s="65"/>
      <c r="E17" s="65"/>
      <c r="F17" s="65"/>
      <c r="G17" s="65"/>
      <c r="H17" s="65"/>
      <c r="I17" s="27">
        <v>2</v>
      </c>
      <c r="J17" s="3">
        <v>61</v>
      </c>
      <c r="K17" s="27">
        <v>2</v>
      </c>
      <c r="L17" s="3">
        <v>59</v>
      </c>
      <c r="M17" s="27">
        <v>2</v>
      </c>
      <c r="N17" s="3">
        <v>57</v>
      </c>
      <c r="O17" s="27">
        <v>2</v>
      </c>
      <c r="P17" s="20">
        <v>47</v>
      </c>
      <c r="Q17" s="40">
        <f t="shared" si="0"/>
        <v>8</v>
      </c>
      <c r="R17" s="4">
        <f t="shared" si="1"/>
        <v>224</v>
      </c>
      <c r="S17" s="35">
        <v>2</v>
      </c>
      <c r="T17" s="3">
        <v>46</v>
      </c>
      <c r="U17" s="27">
        <v>2</v>
      </c>
      <c r="V17" s="3">
        <v>58</v>
      </c>
      <c r="W17" s="27">
        <v>2</v>
      </c>
      <c r="X17" s="3">
        <v>50</v>
      </c>
      <c r="Y17" s="3">
        <v>2</v>
      </c>
      <c r="Z17" s="3">
        <v>51</v>
      </c>
      <c r="AA17" s="3">
        <v>2</v>
      </c>
      <c r="AB17" s="3">
        <v>62</v>
      </c>
      <c r="AC17" s="4">
        <f t="shared" si="2"/>
        <v>10</v>
      </c>
      <c r="AD17" s="4">
        <f t="shared" si="3"/>
        <v>267</v>
      </c>
      <c r="AE17" s="4"/>
      <c r="AF17" s="4"/>
      <c r="AG17" s="3">
        <v>2</v>
      </c>
      <c r="AH17" s="3">
        <v>55</v>
      </c>
      <c r="AI17" s="3">
        <v>3</v>
      </c>
      <c r="AJ17" s="3">
        <v>64</v>
      </c>
      <c r="AK17" s="3">
        <v>2</v>
      </c>
      <c r="AL17" s="3">
        <v>42</v>
      </c>
      <c r="AM17" s="4">
        <f t="shared" si="4"/>
        <v>7</v>
      </c>
      <c r="AN17" s="4">
        <f t="shared" si="5"/>
        <v>161</v>
      </c>
      <c r="AO17" s="4">
        <f t="shared" si="6"/>
        <v>25</v>
      </c>
      <c r="AP17" s="4">
        <f t="shared" si="7"/>
        <v>652</v>
      </c>
      <c r="AR17" s="16"/>
      <c r="AS17" s="92">
        <f t="shared" si="8"/>
        <v>26.08</v>
      </c>
      <c r="AT17" s="113">
        <f t="shared" si="9"/>
        <v>631.42</v>
      </c>
      <c r="AU17" s="61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" customFormat="1" ht="12.75">
      <c r="A18" s="3">
        <v>7</v>
      </c>
      <c r="B18" s="3" t="s">
        <v>89</v>
      </c>
      <c r="C18" s="65"/>
      <c r="D18" s="65"/>
      <c r="E18" s="65"/>
      <c r="F18" s="65"/>
      <c r="G18" s="65"/>
      <c r="H18" s="65"/>
      <c r="I18" s="27">
        <v>1</v>
      </c>
      <c r="J18" s="3">
        <v>26</v>
      </c>
      <c r="K18" s="27">
        <v>2</v>
      </c>
      <c r="L18" s="3">
        <v>49</v>
      </c>
      <c r="M18" s="27">
        <v>1</v>
      </c>
      <c r="N18" s="3">
        <v>27</v>
      </c>
      <c r="O18" s="27">
        <v>2</v>
      </c>
      <c r="P18" s="20">
        <v>46</v>
      </c>
      <c r="Q18" s="40">
        <f t="shared" si="0"/>
        <v>6</v>
      </c>
      <c r="R18" s="4">
        <f t="shared" si="1"/>
        <v>148</v>
      </c>
      <c r="S18" s="35">
        <v>1</v>
      </c>
      <c r="T18" s="3">
        <v>23</v>
      </c>
      <c r="U18" s="27">
        <v>2</v>
      </c>
      <c r="V18" s="3">
        <v>48</v>
      </c>
      <c r="W18" s="27">
        <v>2</v>
      </c>
      <c r="X18" s="3">
        <v>44</v>
      </c>
      <c r="Y18" s="3">
        <v>1</v>
      </c>
      <c r="Z18" s="3">
        <v>29</v>
      </c>
      <c r="AA18" s="3">
        <v>2</v>
      </c>
      <c r="AB18" s="3">
        <v>41</v>
      </c>
      <c r="AC18" s="4">
        <f t="shared" si="2"/>
        <v>8</v>
      </c>
      <c r="AD18" s="4">
        <f t="shared" si="3"/>
        <v>185</v>
      </c>
      <c r="AE18" s="4"/>
      <c r="AF18" s="4"/>
      <c r="AG18" s="3">
        <v>2</v>
      </c>
      <c r="AH18" s="3">
        <v>50</v>
      </c>
      <c r="AI18" s="3">
        <v>2</v>
      </c>
      <c r="AJ18" s="3">
        <v>36</v>
      </c>
      <c r="AK18" s="3">
        <v>1</v>
      </c>
      <c r="AL18" s="3">
        <v>28</v>
      </c>
      <c r="AM18" s="4">
        <f t="shared" si="4"/>
        <v>5</v>
      </c>
      <c r="AN18" s="4">
        <f t="shared" si="5"/>
        <v>114</v>
      </c>
      <c r="AO18" s="4">
        <f t="shared" si="6"/>
        <v>19</v>
      </c>
      <c r="AP18" s="4">
        <f t="shared" si="7"/>
        <v>447</v>
      </c>
      <c r="AR18" s="16"/>
      <c r="AS18" s="92">
        <f t="shared" si="8"/>
        <v>23.526315789473685</v>
      </c>
      <c r="AT18" s="113">
        <f t="shared" si="9"/>
        <v>435.08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" customFormat="1" ht="12.75">
      <c r="A19" s="125">
        <v>8</v>
      </c>
      <c r="B19" s="126" t="s">
        <v>90</v>
      </c>
      <c r="C19" s="127"/>
      <c r="D19" s="127"/>
      <c r="E19" s="127"/>
      <c r="F19" s="127"/>
      <c r="G19" s="127"/>
      <c r="H19" s="127"/>
      <c r="I19" s="125"/>
      <c r="J19" s="125"/>
      <c r="K19" s="125"/>
      <c r="L19" s="125"/>
      <c r="M19" s="125"/>
      <c r="N19" s="125"/>
      <c r="O19" s="125"/>
      <c r="P19" s="128"/>
      <c r="Q19" s="129"/>
      <c r="R19" s="130"/>
      <c r="S19" s="131"/>
      <c r="T19" s="125"/>
      <c r="U19" s="125"/>
      <c r="V19" s="125"/>
      <c r="W19" s="125"/>
      <c r="X19" s="125"/>
      <c r="Y19" s="125"/>
      <c r="Z19" s="125"/>
      <c r="AA19" s="125"/>
      <c r="AB19" s="125"/>
      <c r="AC19" s="130"/>
      <c r="AD19" s="130"/>
      <c r="AE19" s="130"/>
      <c r="AF19" s="130"/>
      <c r="AG19" s="125"/>
      <c r="AH19" s="125"/>
      <c r="AI19" s="125"/>
      <c r="AJ19" s="125"/>
      <c r="AK19" s="125"/>
      <c r="AL19" s="125"/>
      <c r="AM19" s="130">
        <f t="shared" si="4"/>
        <v>0</v>
      </c>
      <c r="AN19" s="130">
        <f t="shared" si="5"/>
        <v>0</v>
      </c>
      <c r="AO19" s="130">
        <f t="shared" si="6"/>
        <v>0</v>
      </c>
      <c r="AP19" s="130">
        <f t="shared" si="7"/>
        <v>0</v>
      </c>
      <c r="AQ19" s="133"/>
      <c r="AR19" s="132"/>
      <c r="AS19" s="134"/>
      <c r="AT19" s="135">
        <f t="shared" si="9"/>
        <v>0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" customFormat="1" ht="12.75">
      <c r="A20" s="125"/>
      <c r="B20" s="126" t="s">
        <v>45</v>
      </c>
      <c r="C20" s="127"/>
      <c r="D20" s="127"/>
      <c r="E20" s="127"/>
      <c r="F20" s="127"/>
      <c r="G20" s="127"/>
      <c r="H20" s="127"/>
      <c r="I20" s="125">
        <v>1</v>
      </c>
      <c r="J20" s="125">
        <v>25</v>
      </c>
      <c r="K20" s="125">
        <v>1</v>
      </c>
      <c r="L20" s="125">
        <v>22</v>
      </c>
      <c r="M20" s="125">
        <v>1</v>
      </c>
      <c r="N20" s="125">
        <v>29</v>
      </c>
      <c r="O20" s="125">
        <v>1</v>
      </c>
      <c r="P20" s="125">
        <v>26</v>
      </c>
      <c r="Q20" s="129">
        <f t="shared" si="0"/>
        <v>4</v>
      </c>
      <c r="R20" s="130">
        <f t="shared" si="1"/>
        <v>102</v>
      </c>
      <c r="S20" s="125">
        <v>2</v>
      </c>
      <c r="T20" s="128">
        <v>34</v>
      </c>
      <c r="U20" s="131">
        <v>1</v>
      </c>
      <c r="V20" s="125">
        <v>24</v>
      </c>
      <c r="W20" s="125">
        <v>2</v>
      </c>
      <c r="X20" s="125">
        <v>36</v>
      </c>
      <c r="Y20" s="125">
        <v>1</v>
      </c>
      <c r="Z20" s="125">
        <v>20</v>
      </c>
      <c r="AA20" s="125">
        <v>2</v>
      </c>
      <c r="AB20" s="125">
        <v>39</v>
      </c>
      <c r="AC20" s="130">
        <f t="shared" si="2"/>
        <v>8</v>
      </c>
      <c r="AD20" s="130">
        <f t="shared" si="3"/>
        <v>153</v>
      </c>
      <c r="AE20" s="130"/>
      <c r="AF20" s="130"/>
      <c r="AG20" s="125"/>
      <c r="AH20" s="125"/>
      <c r="AI20" s="125">
        <v>1</v>
      </c>
      <c r="AJ20" s="125">
        <v>18</v>
      </c>
      <c r="AK20" s="125">
        <v>1</v>
      </c>
      <c r="AL20" s="125">
        <v>18</v>
      </c>
      <c r="AM20" s="130">
        <f t="shared" si="4"/>
        <v>2</v>
      </c>
      <c r="AN20" s="130">
        <f t="shared" si="5"/>
        <v>36</v>
      </c>
      <c r="AO20" s="130">
        <f t="shared" si="6"/>
        <v>14</v>
      </c>
      <c r="AP20" s="130">
        <f t="shared" si="7"/>
        <v>291</v>
      </c>
      <c r="AQ20" s="133"/>
      <c r="AR20" s="132"/>
      <c r="AS20" s="134">
        <f t="shared" si="8"/>
        <v>20.785714285714285</v>
      </c>
      <c r="AT20" s="135">
        <f t="shared" si="9"/>
        <v>273.42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" customFormat="1" ht="12.75">
      <c r="A21" s="125"/>
      <c r="B21" s="126" t="s">
        <v>46</v>
      </c>
      <c r="C21" s="127"/>
      <c r="D21" s="127"/>
      <c r="E21" s="127"/>
      <c r="F21" s="127"/>
      <c r="G21" s="127"/>
      <c r="H21" s="127"/>
      <c r="I21" s="125">
        <v>1</v>
      </c>
      <c r="J21" s="125">
        <v>22</v>
      </c>
      <c r="K21" s="125">
        <v>1</v>
      </c>
      <c r="L21" s="125">
        <v>25</v>
      </c>
      <c r="M21" s="125"/>
      <c r="N21" s="125"/>
      <c r="O21" s="125">
        <v>1</v>
      </c>
      <c r="P21" s="125">
        <v>22</v>
      </c>
      <c r="Q21" s="129">
        <f t="shared" si="0"/>
        <v>3</v>
      </c>
      <c r="R21" s="130">
        <f t="shared" si="1"/>
        <v>69</v>
      </c>
      <c r="S21" s="125">
        <v>1</v>
      </c>
      <c r="T21" s="128">
        <v>16</v>
      </c>
      <c r="U21" s="131">
        <v>1</v>
      </c>
      <c r="V21" s="125">
        <v>19</v>
      </c>
      <c r="W21" s="125">
        <v>1</v>
      </c>
      <c r="X21" s="125">
        <v>21</v>
      </c>
      <c r="Y21" s="125"/>
      <c r="Z21" s="125"/>
      <c r="AA21" s="125">
        <v>1</v>
      </c>
      <c r="AB21" s="125">
        <v>23</v>
      </c>
      <c r="AC21" s="130">
        <f t="shared" si="2"/>
        <v>4</v>
      </c>
      <c r="AD21" s="130">
        <f t="shared" si="3"/>
        <v>79</v>
      </c>
      <c r="AE21" s="130"/>
      <c r="AF21" s="130"/>
      <c r="AG21" s="125"/>
      <c r="AH21" s="125"/>
      <c r="AI21" s="125"/>
      <c r="AJ21" s="125"/>
      <c r="AK21" s="125"/>
      <c r="AL21" s="125"/>
      <c r="AM21" s="130">
        <f t="shared" si="4"/>
        <v>0</v>
      </c>
      <c r="AN21" s="130">
        <f t="shared" si="5"/>
        <v>0</v>
      </c>
      <c r="AO21" s="130">
        <f t="shared" si="6"/>
        <v>7</v>
      </c>
      <c r="AP21" s="130">
        <f t="shared" si="7"/>
        <v>148</v>
      </c>
      <c r="AQ21" s="133"/>
      <c r="AR21" s="132"/>
      <c r="AS21" s="134">
        <f t="shared" si="8"/>
        <v>21.142857142857142</v>
      </c>
      <c r="AT21" s="135">
        <f t="shared" si="9"/>
        <v>130.75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1" customFormat="1" ht="12.75">
      <c r="A22" s="3">
        <v>9</v>
      </c>
      <c r="B22" s="3" t="s">
        <v>12</v>
      </c>
      <c r="C22" s="65"/>
      <c r="D22" s="65"/>
      <c r="E22" s="65"/>
      <c r="F22" s="65"/>
      <c r="G22" s="65"/>
      <c r="H22" s="65"/>
      <c r="I22" s="27">
        <v>2</v>
      </c>
      <c r="J22" s="3">
        <v>50</v>
      </c>
      <c r="K22" s="27">
        <v>2</v>
      </c>
      <c r="L22" s="3">
        <v>52</v>
      </c>
      <c r="M22" s="27">
        <v>2</v>
      </c>
      <c r="N22" s="3">
        <v>55</v>
      </c>
      <c r="O22" s="27">
        <v>2</v>
      </c>
      <c r="P22" s="20">
        <v>52</v>
      </c>
      <c r="Q22" s="40">
        <f>I22+K22+M22+O22</f>
        <v>8</v>
      </c>
      <c r="R22" s="4">
        <f t="shared" si="1"/>
        <v>209</v>
      </c>
      <c r="S22" s="35">
        <v>2</v>
      </c>
      <c r="T22" s="3">
        <v>46</v>
      </c>
      <c r="U22" s="27">
        <v>2</v>
      </c>
      <c r="V22" s="3">
        <v>44</v>
      </c>
      <c r="W22" s="27">
        <v>2</v>
      </c>
      <c r="X22" s="3">
        <v>54</v>
      </c>
      <c r="Y22" s="3">
        <v>2</v>
      </c>
      <c r="Z22" s="3">
        <v>49</v>
      </c>
      <c r="AA22" s="3">
        <v>2</v>
      </c>
      <c r="AB22" s="3">
        <v>57</v>
      </c>
      <c r="AC22" s="4">
        <f t="shared" si="2"/>
        <v>10</v>
      </c>
      <c r="AD22" s="4">
        <f t="shared" si="3"/>
        <v>250</v>
      </c>
      <c r="AE22" s="4"/>
      <c r="AF22" s="4"/>
      <c r="AG22" s="3">
        <v>2</v>
      </c>
      <c r="AH22" s="3">
        <v>50</v>
      </c>
      <c r="AI22" s="3">
        <v>0</v>
      </c>
      <c r="AJ22" s="3">
        <v>0</v>
      </c>
      <c r="AK22" s="3">
        <v>2</v>
      </c>
      <c r="AL22" s="3">
        <v>41</v>
      </c>
      <c r="AM22" s="4">
        <f t="shared" si="4"/>
        <v>4</v>
      </c>
      <c r="AN22" s="4">
        <f t="shared" si="5"/>
        <v>91</v>
      </c>
      <c r="AO22" s="4">
        <f t="shared" si="6"/>
        <v>22</v>
      </c>
      <c r="AP22" s="4">
        <f t="shared" si="7"/>
        <v>550</v>
      </c>
      <c r="AR22" s="16"/>
      <c r="AS22" s="92">
        <f>AP22/AO22</f>
        <v>25</v>
      </c>
      <c r="AT22" s="113">
        <f t="shared" si="9"/>
        <v>517.77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" customFormat="1" ht="12.75">
      <c r="A23" s="3"/>
      <c r="B23" s="8" t="s">
        <v>56</v>
      </c>
      <c r="C23" s="66"/>
      <c r="D23" s="66"/>
      <c r="E23" s="65"/>
      <c r="F23" s="65"/>
      <c r="G23" s="65"/>
      <c r="H23" s="65"/>
      <c r="I23" s="27"/>
      <c r="J23" s="3"/>
      <c r="K23" s="27"/>
      <c r="L23" s="3"/>
      <c r="M23" s="27"/>
      <c r="N23" s="3"/>
      <c r="O23" s="27"/>
      <c r="P23" s="20"/>
      <c r="Q23" s="40">
        <f t="shared" si="0"/>
        <v>0</v>
      </c>
      <c r="R23" s="4">
        <f t="shared" si="1"/>
        <v>0</v>
      </c>
      <c r="S23" s="35"/>
      <c r="T23" s="3"/>
      <c r="U23" s="27"/>
      <c r="V23" s="3"/>
      <c r="W23" s="27"/>
      <c r="X23" s="3"/>
      <c r="Y23" s="3"/>
      <c r="Z23" s="3"/>
      <c r="AA23" s="3"/>
      <c r="AB23" s="3"/>
      <c r="AC23" s="4">
        <f t="shared" si="2"/>
        <v>0</v>
      </c>
      <c r="AD23" s="4">
        <f t="shared" si="3"/>
        <v>0</v>
      </c>
      <c r="AE23" s="4"/>
      <c r="AF23" s="4"/>
      <c r="AG23" s="3"/>
      <c r="AH23" s="3"/>
      <c r="AI23" s="3"/>
      <c r="AJ23" s="3"/>
      <c r="AK23" s="3"/>
      <c r="AL23" s="3"/>
      <c r="AM23" s="4">
        <f t="shared" si="4"/>
        <v>0</v>
      </c>
      <c r="AN23" s="4">
        <f t="shared" si="5"/>
        <v>0</v>
      </c>
      <c r="AO23" s="4">
        <f t="shared" si="6"/>
        <v>0</v>
      </c>
      <c r="AP23" s="4">
        <f t="shared" si="7"/>
        <v>0</v>
      </c>
      <c r="AR23" s="16"/>
      <c r="AS23" s="92"/>
      <c r="AT23" s="113">
        <f t="shared" si="9"/>
        <v>0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" customFormat="1" ht="12.75">
      <c r="A24" s="3">
        <v>10</v>
      </c>
      <c r="B24" s="3" t="s">
        <v>91</v>
      </c>
      <c r="C24" s="65"/>
      <c r="D24" s="65"/>
      <c r="E24" s="65"/>
      <c r="F24" s="65"/>
      <c r="G24" s="65"/>
      <c r="H24" s="65"/>
      <c r="I24" s="27">
        <v>1</v>
      </c>
      <c r="J24" s="3">
        <v>18</v>
      </c>
      <c r="K24" s="27">
        <v>1</v>
      </c>
      <c r="L24" s="3">
        <v>23</v>
      </c>
      <c r="M24" s="27">
        <v>1</v>
      </c>
      <c r="N24" s="3">
        <v>21</v>
      </c>
      <c r="O24" s="27">
        <v>1</v>
      </c>
      <c r="P24" s="20">
        <v>25</v>
      </c>
      <c r="Q24" s="40">
        <f t="shared" si="0"/>
        <v>4</v>
      </c>
      <c r="R24" s="4">
        <f t="shared" si="1"/>
        <v>87</v>
      </c>
      <c r="S24" s="35">
        <v>1</v>
      </c>
      <c r="T24" s="3">
        <v>21</v>
      </c>
      <c r="U24" s="27">
        <v>1</v>
      </c>
      <c r="V24" s="3">
        <v>26</v>
      </c>
      <c r="W24" s="27">
        <v>1</v>
      </c>
      <c r="X24" s="3">
        <v>20</v>
      </c>
      <c r="Y24" s="3">
        <v>1</v>
      </c>
      <c r="Z24" s="3">
        <v>21</v>
      </c>
      <c r="AA24" s="3">
        <v>1</v>
      </c>
      <c r="AB24" s="3">
        <v>25</v>
      </c>
      <c r="AC24" s="4">
        <f t="shared" si="2"/>
        <v>5</v>
      </c>
      <c r="AD24" s="4">
        <f t="shared" si="3"/>
        <v>113</v>
      </c>
      <c r="AE24" s="4"/>
      <c r="AF24" s="4"/>
      <c r="AG24" s="3">
        <v>2</v>
      </c>
      <c r="AH24" s="3">
        <v>50</v>
      </c>
      <c r="AI24" s="3">
        <v>1</v>
      </c>
      <c r="AJ24" s="3">
        <v>26</v>
      </c>
      <c r="AK24" s="3"/>
      <c r="AL24" s="3"/>
      <c r="AM24" s="4">
        <f t="shared" si="4"/>
        <v>3</v>
      </c>
      <c r="AN24" s="4">
        <f t="shared" si="5"/>
        <v>76</v>
      </c>
      <c r="AO24" s="4">
        <f t="shared" si="6"/>
        <v>12</v>
      </c>
      <c r="AP24" s="4">
        <f t="shared" si="7"/>
        <v>276</v>
      </c>
      <c r="AR24" s="16"/>
      <c r="AS24" s="92">
        <f t="shared" si="8"/>
        <v>23</v>
      </c>
      <c r="AT24" s="113">
        <f t="shared" si="9"/>
        <v>270.97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" customFormat="1" ht="12.75">
      <c r="A25" s="3">
        <v>11</v>
      </c>
      <c r="B25" s="3" t="s">
        <v>13</v>
      </c>
      <c r="C25" s="65"/>
      <c r="D25" s="65"/>
      <c r="E25" s="65"/>
      <c r="F25" s="65"/>
      <c r="G25" s="65"/>
      <c r="H25" s="65"/>
      <c r="I25" s="28"/>
      <c r="K25" s="28"/>
      <c r="L25" s="3"/>
      <c r="M25" s="28"/>
      <c r="O25" s="28"/>
      <c r="P25" s="16"/>
      <c r="Q25" s="40">
        <f t="shared" si="0"/>
        <v>0</v>
      </c>
      <c r="R25" s="4">
        <f t="shared" si="1"/>
        <v>0</v>
      </c>
      <c r="S25" s="35">
        <v>2</v>
      </c>
      <c r="T25" s="3">
        <v>52</v>
      </c>
      <c r="U25" s="27">
        <v>3</v>
      </c>
      <c r="V25" s="3">
        <v>76</v>
      </c>
      <c r="W25" s="27">
        <v>3</v>
      </c>
      <c r="X25" s="3">
        <v>73</v>
      </c>
      <c r="Y25" s="3">
        <v>3</v>
      </c>
      <c r="Z25" s="3">
        <v>78</v>
      </c>
      <c r="AA25" s="3">
        <v>3</v>
      </c>
      <c r="AB25" s="3">
        <v>80</v>
      </c>
      <c r="AC25" s="4">
        <f t="shared" si="2"/>
        <v>14</v>
      </c>
      <c r="AD25" s="4">
        <f t="shared" si="3"/>
        <v>359</v>
      </c>
      <c r="AE25" s="4"/>
      <c r="AF25" s="4"/>
      <c r="AG25" s="3">
        <v>2</v>
      </c>
      <c r="AH25" s="3">
        <v>50</v>
      </c>
      <c r="AI25" s="3">
        <v>0</v>
      </c>
      <c r="AJ25" s="3">
        <v>0</v>
      </c>
      <c r="AK25" s="3">
        <v>2</v>
      </c>
      <c r="AL25" s="3">
        <v>38</v>
      </c>
      <c r="AM25" s="4">
        <f t="shared" si="4"/>
        <v>4</v>
      </c>
      <c r="AN25" s="4">
        <f t="shared" si="5"/>
        <v>88</v>
      </c>
      <c r="AO25" s="4">
        <f t="shared" si="6"/>
        <v>18</v>
      </c>
      <c r="AP25" s="4">
        <f t="shared" si="7"/>
        <v>447</v>
      </c>
      <c r="AR25" s="16"/>
      <c r="AS25" s="92">
        <f t="shared" si="8"/>
        <v>24.833333333333332</v>
      </c>
      <c r="AT25" s="113">
        <f t="shared" si="9"/>
        <v>466.36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1:68" s="1" customFormat="1" ht="12.75">
      <c r="A26" s="125">
        <v>12</v>
      </c>
      <c r="B26" s="125" t="s">
        <v>92</v>
      </c>
      <c r="C26" s="136"/>
      <c r="D26" s="136"/>
      <c r="E26" s="136"/>
      <c r="F26" s="136"/>
      <c r="G26" s="136"/>
      <c r="H26" s="136"/>
      <c r="I26" s="125"/>
      <c r="J26" s="125"/>
      <c r="K26" s="125"/>
      <c r="L26" s="125"/>
      <c r="M26" s="125"/>
      <c r="N26" s="125"/>
      <c r="O26" s="125"/>
      <c r="P26" s="128"/>
      <c r="Q26" s="129">
        <f t="shared" si="0"/>
        <v>0</v>
      </c>
      <c r="R26" s="130">
        <f t="shared" si="1"/>
        <v>0</v>
      </c>
      <c r="S26" s="131"/>
      <c r="T26" s="125"/>
      <c r="U26" s="125"/>
      <c r="V26" s="125"/>
      <c r="W26" s="125"/>
      <c r="X26" s="125"/>
      <c r="Y26" s="125"/>
      <c r="Z26" s="125"/>
      <c r="AA26" s="125"/>
      <c r="AB26" s="125"/>
      <c r="AC26" s="130">
        <f t="shared" si="2"/>
        <v>0</v>
      </c>
      <c r="AD26" s="130">
        <f t="shared" si="3"/>
        <v>0</v>
      </c>
      <c r="AE26" s="130"/>
      <c r="AF26" s="130"/>
      <c r="AG26" s="125"/>
      <c r="AH26" s="125"/>
      <c r="AI26" s="125"/>
      <c r="AJ26" s="125"/>
      <c r="AK26" s="125"/>
      <c r="AL26" s="125"/>
      <c r="AM26" s="130">
        <f t="shared" si="4"/>
        <v>0</v>
      </c>
      <c r="AN26" s="130">
        <f t="shared" si="5"/>
        <v>0</v>
      </c>
      <c r="AO26" s="130">
        <f t="shared" si="6"/>
        <v>0</v>
      </c>
      <c r="AP26" s="130">
        <f t="shared" si="7"/>
        <v>0</v>
      </c>
      <c r="AQ26" s="133"/>
      <c r="AR26" s="132"/>
      <c r="AS26" s="134"/>
      <c r="AT26" s="135">
        <f t="shared" si="9"/>
        <v>0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</row>
    <row r="27" spans="1:68" s="1" customFormat="1" ht="12.75">
      <c r="A27" s="125"/>
      <c r="B27" s="126" t="s">
        <v>70</v>
      </c>
      <c r="C27" s="137"/>
      <c r="D27" s="137"/>
      <c r="E27" s="137"/>
      <c r="F27" s="137"/>
      <c r="G27" s="137"/>
      <c r="H27" s="137"/>
      <c r="I27" s="138">
        <v>2</v>
      </c>
      <c r="J27" s="138">
        <v>60</v>
      </c>
      <c r="K27" s="138">
        <v>2</v>
      </c>
      <c r="L27" s="138">
        <v>55</v>
      </c>
      <c r="M27" s="138">
        <v>2</v>
      </c>
      <c r="N27" s="138">
        <v>65</v>
      </c>
      <c r="O27" s="138">
        <v>2</v>
      </c>
      <c r="P27" s="139">
        <v>51</v>
      </c>
      <c r="Q27" s="129">
        <f t="shared" si="0"/>
        <v>8</v>
      </c>
      <c r="R27" s="130">
        <f t="shared" si="1"/>
        <v>231</v>
      </c>
      <c r="S27" s="140">
        <v>2</v>
      </c>
      <c r="T27" s="138">
        <v>61</v>
      </c>
      <c r="U27" s="138">
        <v>2</v>
      </c>
      <c r="V27" s="138">
        <v>52</v>
      </c>
      <c r="W27" s="138">
        <v>2</v>
      </c>
      <c r="X27" s="138">
        <v>54</v>
      </c>
      <c r="Y27" s="138">
        <v>2</v>
      </c>
      <c r="Z27" s="138">
        <v>43</v>
      </c>
      <c r="AA27" s="138">
        <v>2</v>
      </c>
      <c r="AB27" s="138">
        <v>60</v>
      </c>
      <c r="AC27" s="130">
        <f t="shared" si="2"/>
        <v>10</v>
      </c>
      <c r="AD27" s="130">
        <f t="shared" si="3"/>
        <v>270</v>
      </c>
      <c r="AE27" s="141"/>
      <c r="AF27" s="141"/>
      <c r="AG27" s="138">
        <v>2</v>
      </c>
      <c r="AH27" s="138">
        <v>50</v>
      </c>
      <c r="AI27" s="138">
        <v>1</v>
      </c>
      <c r="AJ27" s="138">
        <v>26</v>
      </c>
      <c r="AK27" s="138">
        <v>1</v>
      </c>
      <c r="AL27" s="138">
        <v>28</v>
      </c>
      <c r="AM27" s="130">
        <f t="shared" si="4"/>
        <v>4</v>
      </c>
      <c r="AN27" s="130">
        <f t="shared" si="5"/>
        <v>104</v>
      </c>
      <c r="AO27" s="130">
        <f t="shared" si="6"/>
        <v>22</v>
      </c>
      <c r="AP27" s="130">
        <f t="shared" si="7"/>
        <v>605</v>
      </c>
      <c r="AQ27" s="133"/>
      <c r="AR27" s="132"/>
      <c r="AS27" s="134">
        <f t="shared" si="8"/>
        <v>27.5</v>
      </c>
      <c r="AT27" s="135">
        <f t="shared" si="9"/>
        <v>570.13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1:68" s="1" customFormat="1" ht="13.5" thickBot="1">
      <c r="A28" s="125"/>
      <c r="B28" s="142" t="s">
        <v>71</v>
      </c>
      <c r="C28" s="137"/>
      <c r="D28" s="137"/>
      <c r="E28" s="137"/>
      <c r="F28" s="137"/>
      <c r="G28" s="137"/>
      <c r="H28" s="137"/>
      <c r="I28" s="125">
        <v>0</v>
      </c>
      <c r="J28" s="125"/>
      <c r="K28" s="125"/>
      <c r="L28" s="125"/>
      <c r="M28" s="125"/>
      <c r="N28" s="125"/>
      <c r="O28" s="125"/>
      <c r="P28" s="128"/>
      <c r="Q28" s="129">
        <f t="shared" si="0"/>
        <v>0</v>
      </c>
      <c r="R28" s="130">
        <f t="shared" si="1"/>
        <v>0</v>
      </c>
      <c r="S28" s="140"/>
      <c r="T28" s="125"/>
      <c r="U28" s="125">
        <v>1</v>
      </c>
      <c r="V28" s="125">
        <v>26</v>
      </c>
      <c r="W28" s="125">
        <v>1</v>
      </c>
      <c r="X28" s="125">
        <v>12</v>
      </c>
      <c r="Y28" s="125"/>
      <c r="Z28" s="125"/>
      <c r="AA28" s="125">
        <v>1</v>
      </c>
      <c r="AB28" s="125">
        <v>26</v>
      </c>
      <c r="AC28" s="130">
        <f t="shared" si="2"/>
        <v>3</v>
      </c>
      <c r="AD28" s="130">
        <f t="shared" si="3"/>
        <v>64</v>
      </c>
      <c r="AE28" s="130"/>
      <c r="AF28" s="130"/>
      <c r="AG28" s="125"/>
      <c r="AH28" s="125"/>
      <c r="AI28" s="125"/>
      <c r="AJ28" s="125"/>
      <c r="AK28" s="125">
        <v>1</v>
      </c>
      <c r="AL28" s="125">
        <v>19</v>
      </c>
      <c r="AM28" s="130">
        <f t="shared" si="4"/>
        <v>1</v>
      </c>
      <c r="AN28" s="130">
        <f t="shared" si="5"/>
        <v>19</v>
      </c>
      <c r="AO28" s="130">
        <f t="shared" si="6"/>
        <v>4</v>
      </c>
      <c r="AP28" s="130">
        <f t="shared" si="7"/>
        <v>83</v>
      </c>
      <c r="AQ28" s="133"/>
      <c r="AR28" s="132"/>
      <c r="AS28" s="143">
        <f t="shared" si="8"/>
        <v>20.75</v>
      </c>
      <c r="AT28" s="144">
        <f t="shared" si="9"/>
        <v>87.18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</row>
    <row r="29" spans="1:68" s="43" customFormat="1" ht="13.5" customHeight="1" thickBot="1">
      <c r="A29" s="46"/>
      <c r="B29" s="45" t="s">
        <v>60</v>
      </c>
      <c r="C29" s="68"/>
      <c r="D29" s="68"/>
      <c r="E29" s="68"/>
      <c r="F29" s="68"/>
      <c r="G29" s="68"/>
      <c r="H29" s="68"/>
      <c r="I29" s="45">
        <f>SUM(I12:I28)</f>
        <v>17</v>
      </c>
      <c r="J29" s="45">
        <f aca="true" t="shared" si="10" ref="J29:AP29">SUM(J12:J28)</f>
        <v>446</v>
      </c>
      <c r="K29" s="45">
        <f t="shared" si="10"/>
        <v>21</v>
      </c>
      <c r="L29" s="45">
        <f t="shared" si="10"/>
        <v>524</v>
      </c>
      <c r="M29" s="45">
        <f t="shared" si="10"/>
        <v>17</v>
      </c>
      <c r="N29" s="45">
        <f t="shared" si="10"/>
        <v>459</v>
      </c>
      <c r="O29" s="45">
        <f t="shared" si="10"/>
        <v>19</v>
      </c>
      <c r="P29" s="45">
        <f t="shared" si="10"/>
        <v>471</v>
      </c>
      <c r="Q29" s="45">
        <f t="shared" si="10"/>
        <v>74</v>
      </c>
      <c r="R29" s="45">
        <f t="shared" si="10"/>
        <v>1900</v>
      </c>
      <c r="S29" s="45">
        <f t="shared" si="10"/>
        <v>21</v>
      </c>
      <c r="T29" s="45">
        <f t="shared" si="10"/>
        <v>491</v>
      </c>
      <c r="U29" s="45">
        <f t="shared" si="10"/>
        <v>24</v>
      </c>
      <c r="V29" s="45">
        <f t="shared" si="10"/>
        <v>582</v>
      </c>
      <c r="W29" s="45">
        <f t="shared" si="10"/>
        <v>24</v>
      </c>
      <c r="X29" s="45">
        <f t="shared" si="10"/>
        <v>549</v>
      </c>
      <c r="Y29" s="45">
        <f t="shared" si="10"/>
        <v>21</v>
      </c>
      <c r="Z29" s="45">
        <f t="shared" si="10"/>
        <v>505</v>
      </c>
      <c r="AA29" s="45">
        <f t="shared" si="10"/>
        <v>24</v>
      </c>
      <c r="AB29" s="45">
        <f t="shared" si="10"/>
        <v>619</v>
      </c>
      <c r="AC29" s="45">
        <f t="shared" si="10"/>
        <v>114</v>
      </c>
      <c r="AD29" s="45">
        <f t="shared" si="10"/>
        <v>2746</v>
      </c>
      <c r="AE29" s="45">
        <f t="shared" si="10"/>
        <v>0</v>
      </c>
      <c r="AF29" s="45">
        <f t="shared" si="10"/>
        <v>0</v>
      </c>
      <c r="AG29" s="45">
        <f t="shared" si="10"/>
        <v>22</v>
      </c>
      <c r="AH29" s="45">
        <f t="shared" si="10"/>
        <v>565</v>
      </c>
      <c r="AI29" s="45">
        <f t="shared" si="10"/>
        <v>16</v>
      </c>
      <c r="AJ29" s="45">
        <f t="shared" si="10"/>
        <v>348</v>
      </c>
      <c r="AK29" s="45">
        <f t="shared" si="10"/>
        <v>20</v>
      </c>
      <c r="AL29" s="45">
        <f t="shared" si="10"/>
        <v>424</v>
      </c>
      <c r="AM29" s="45">
        <f t="shared" si="10"/>
        <v>58</v>
      </c>
      <c r="AN29" s="45">
        <f t="shared" si="10"/>
        <v>1337</v>
      </c>
      <c r="AO29" s="45">
        <f t="shared" si="10"/>
        <v>246</v>
      </c>
      <c r="AP29" s="45">
        <f t="shared" si="10"/>
        <v>5983</v>
      </c>
      <c r="AQ29" s="45"/>
      <c r="AR29" s="45"/>
      <c r="AS29" s="110"/>
      <c r="AT29" s="115">
        <f t="shared" si="9"/>
        <v>5802.139999999999</v>
      </c>
      <c r="AU29" s="42">
        <f>Q29+AC29</f>
        <v>188</v>
      </c>
      <c r="AV29" s="42">
        <f>R29+AD29</f>
        <v>4646</v>
      </c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s="1" customFormat="1" ht="12.75">
      <c r="A30" s="13"/>
      <c r="B30" s="13"/>
      <c r="C30" s="74"/>
      <c r="D30" s="74"/>
      <c r="E30" s="74"/>
      <c r="F30" s="74"/>
      <c r="G30" s="74"/>
      <c r="H30" s="74"/>
      <c r="I30" s="30"/>
      <c r="J30" s="13"/>
      <c r="K30" s="30"/>
      <c r="L30" s="13"/>
      <c r="M30" s="30"/>
      <c r="N30" s="13"/>
      <c r="O30" s="30"/>
      <c r="P30" s="13"/>
      <c r="Q30" s="14" t="s">
        <v>66</v>
      </c>
      <c r="R30" s="14"/>
      <c r="S30" s="30"/>
      <c r="T30" s="13"/>
      <c r="U30" s="30"/>
      <c r="V30" s="13"/>
      <c r="W30" s="30"/>
      <c r="X30" s="13"/>
      <c r="Y30" s="13"/>
      <c r="Z30" s="13"/>
      <c r="AA30" s="13"/>
      <c r="AB30" s="13"/>
      <c r="AC30" s="14"/>
      <c r="AD30" s="14"/>
      <c r="AE30" s="14"/>
      <c r="AF30" s="14"/>
      <c r="AG30" s="13"/>
      <c r="AH30" s="13"/>
      <c r="AI30" s="13"/>
      <c r="AJ30" s="13"/>
      <c r="AK30" s="13"/>
      <c r="AL30" s="13"/>
      <c r="AM30" s="14"/>
      <c r="AN30" s="14"/>
      <c r="AO30" s="14"/>
      <c r="AP30" s="14"/>
      <c r="AQ30" s="55"/>
      <c r="AR30" s="85"/>
      <c r="AS30" s="95"/>
      <c r="AT30" s="116">
        <f t="shared" si="9"/>
        <v>0</v>
      </c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</row>
    <row r="31" spans="1:68" s="1" customFormat="1" ht="12.75">
      <c r="A31" s="3">
        <v>1</v>
      </c>
      <c r="B31" s="3" t="s">
        <v>99</v>
      </c>
      <c r="C31" s="65"/>
      <c r="D31" s="65"/>
      <c r="E31" s="65"/>
      <c r="F31" s="65"/>
      <c r="G31" s="65"/>
      <c r="H31" s="65"/>
      <c r="I31" s="27">
        <v>2</v>
      </c>
      <c r="J31" s="3">
        <v>44</v>
      </c>
      <c r="K31" s="27">
        <v>1</v>
      </c>
      <c r="L31" s="3">
        <v>29</v>
      </c>
      <c r="M31" s="27">
        <v>1</v>
      </c>
      <c r="N31" s="3">
        <v>35</v>
      </c>
      <c r="O31" s="27">
        <v>1</v>
      </c>
      <c r="P31" s="20">
        <v>33</v>
      </c>
      <c r="Q31" s="40">
        <f>I31+K31+M31+O31</f>
        <v>5</v>
      </c>
      <c r="R31" s="4">
        <f>J31+L31+N31+P31</f>
        <v>141</v>
      </c>
      <c r="S31" s="35">
        <v>1</v>
      </c>
      <c r="T31" s="3">
        <v>21</v>
      </c>
      <c r="U31" s="27">
        <v>1</v>
      </c>
      <c r="V31" s="3">
        <v>29</v>
      </c>
      <c r="W31" s="27">
        <v>2</v>
      </c>
      <c r="X31" s="3">
        <v>33</v>
      </c>
      <c r="Y31" s="3">
        <v>1</v>
      </c>
      <c r="Z31" s="3">
        <v>30</v>
      </c>
      <c r="AA31" s="3">
        <v>2</v>
      </c>
      <c r="AB31" s="3">
        <v>37</v>
      </c>
      <c r="AC31" s="4">
        <f>S31+U31+W31+Y31+AA31</f>
        <v>7</v>
      </c>
      <c r="AD31" s="4">
        <f>T31+V31+X31+Z31+AB31</f>
        <v>150</v>
      </c>
      <c r="AE31" s="4"/>
      <c r="AF31" s="4"/>
      <c r="AG31" s="3"/>
      <c r="AH31" s="3"/>
      <c r="AI31" s="3"/>
      <c r="AJ31" s="3"/>
      <c r="AK31" s="3"/>
      <c r="AL31" s="3"/>
      <c r="AM31" s="4"/>
      <c r="AN31" s="4"/>
      <c r="AO31" s="4">
        <f>AM31+AE31+AC31+Q31</f>
        <v>12</v>
      </c>
      <c r="AP31" s="4">
        <f>AN31+AF31+AD31+R31</f>
        <v>291</v>
      </c>
      <c r="AR31" s="16"/>
      <c r="AS31" s="92">
        <f>AP31/AO31</f>
        <v>24.25</v>
      </c>
      <c r="AT31" s="113">
        <f t="shared" si="9"/>
        <v>255.75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1" customFormat="1" ht="12.75">
      <c r="A32" s="3">
        <v>2</v>
      </c>
      <c r="B32" s="3" t="s">
        <v>14</v>
      </c>
      <c r="C32" s="65"/>
      <c r="D32" s="65"/>
      <c r="E32" s="65"/>
      <c r="F32" s="65"/>
      <c r="G32" s="65"/>
      <c r="H32" s="65"/>
      <c r="I32" s="27">
        <v>1</v>
      </c>
      <c r="J32" s="3">
        <v>27</v>
      </c>
      <c r="K32" s="27">
        <v>1</v>
      </c>
      <c r="L32" s="3">
        <v>25</v>
      </c>
      <c r="M32" s="27">
        <v>1</v>
      </c>
      <c r="N32" s="3">
        <v>24</v>
      </c>
      <c r="O32" s="27">
        <v>1</v>
      </c>
      <c r="P32" s="3">
        <v>26</v>
      </c>
      <c r="Q32" s="4">
        <f>I32+K32+M32+O32</f>
        <v>4</v>
      </c>
      <c r="R32" s="4">
        <f>J32+L32+N32+P32</f>
        <v>102</v>
      </c>
      <c r="S32" s="27">
        <v>1</v>
      </c>
      <c r="T32" s="3">
        <v>22</v>
      </c>
      <c r="U32" s="27">
        <v>1</v>
      </c>
      <c r="V32" s="3">
        <v>14</v>
      </c>
      <c r="W32" s="27">
        <v>1</v>
      </c>
      <c r="X32" s="3">
        <v>21</v>
      </c>
      <c r="Y32" s="3">
        <v>1</v>
      </c>
      <c r="Z32" s="3">
        <v>20</v>
      </c>
      <c r="AA32" s="3">
        <v>1</v>
      </c>
      <c r="AB32" s="3">
        <v>20</v>
      </c>
      <c r="AC32" s="4">
        <f>S32+U32+W32+Y32+AA32</f>
        <v>5</v>
      </c>
      <c r="AD32" s="4">
        <f>T32+V32+X32+Z32+AB32</f>
        <v>97</v>
      </c>
      <c r="AE32" s="4"/>
      <c r="AF32" s="4"/>
      <c r="AG32" s="3"/>
      <c r="AH32" s="3"/>
      <c r="AI32" s="3"/>
      <c r="AJ32" s="3"/>
      <c r="AK32" s="3"/>
      <c r="AL32" s="3"/>
      <c r="AM32" s="4"/>
      <c r="AN32" s="4"/>
      <c r="AO32" s="4">
        <f>AC32+Q32</f>
        <v>9</v>
      </c>
      <c r="AP32" s="4">
        <f>AD32+R32</f>
        <v>199</v>
      </c>
      <c r="AR32" s="16"/>
      <c r="AS32" s="92">
        <f t="shared" si="8"/>
        <v>22.11111111111111</v>
      </c>
      <c r="AT32" s="113">
        <f t="shared" si="9"/>
        <v>173.5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1" customFormat="1" ht="12.75">
      <c r="A33" s="3">
        <v>3</v>
      </c>
      <c r="B33" s="3" t="s">
        <v>47</v>
      </c>
      <c r="C33" s="65"/>
      <c r="D33" s="65"/>
      <c r="E33" s="65"/>
      <c r="F33" s="65"/>
      <c r="G33" s="65"/>
      <c r="H33" s="65"/>
      <c r="I33" s="27">
        <v>1</v>
      </c>
      <c r="J33" s="3">
        <v>23</v>
      </c>
      <c r="K33" s="27">
        <v>1</v>
      </c>
      <c r="L33" s="3">
        <v>28</v>
      </c>
      <c r="M33" s="27">
        <v>1</v>
      </c>
      <c r="N33" s="3">
        <v>30</v>
      </c>
      <c r="O33" s="27">
        <v>1</v>
      </c>
      <c r="P33" s="3">
        <v>23</v>
      </c>
      <c r="Q33" s="4">
        <f aca="true" t="shared" si="11" ref="Q33:Q43">I33+K33+M33+O33</f>
        <v>4</v>
      </c>
      <c r="R33" s="4">
        <f aca="true" t="shared" si="12" ref="R33:R64">J33+L33+N33+P33</f>
        <v>104</v>
      </c>
      <c r="S33" s="27">
        <v>1</v>
      </c>
      <c r="T33" s="3">
        <v>26</v>
      </c>
      <c r="U33" s="27">
        <v>2</v>
      </c>
      <c r="V33" s="3">
        <v>41</v>
      </c>
      <c r="W33" s="27">
        <v>1</v>
      </c>
      <c r="X33" s="3">
        <v>22</v>
      </c>
      <c r="Y33" s="3">
        <v>1</v>
      </c>
      <c r="Z33" s="3">
        <v>18</v>
      </c>
      <c r="AA33" s="3">
        <v>1</v>
      </c>
      <c r="AB33" s="3">
        <v>30</v>
      </c>
      <c r="AC33" s="4">
        <f aca="true" t="shared" si="13" ref="AC33:AC64">S33+U33+W33+Y33+AA33</f>
        <v>6</v>
      </c>
      <c r="AD33" s="4">
        <f aca="true" t="shared" si="14" ref="AD33:AD64">T33+V33+X33+Z33+AB33</f>
        <v>137</v>
      </c>
      <c r="AE33" s="14"/>
      <c r="AF33" s="14"/>
      <c r="AG33" s="3"/>
      <c r="AH33" s="3"/>
      <c r="AI33" s="3"/>
      <c r="AJ33" s="3"/>
      <c r="AK33" s="3"/>
      <c r="AL33" s="3"/>
      <c r="AM33" s="4"/>
      <c r="AN33" s="4"/>
      <c r="AO33" s="4">
        <f aca="true" t="shared" si="15" ref="AO33:AO64">AC33+Q33</f>
        <v>10</v>
      </c>
      <c r="AP33" s="4">
        <f aca="true" t="shared" si="16" ref="AP33:AP64">AD33+R33</f>
        <v>241</v>
      </c>
      <c r="AR33" s="16"/>
      <c r="AS33" s="92">
        <f t="shared" si="8"/>
        <v>24.1</v>
      </c>
      <c r="AT33" s="113">
        <f t="shared" si="9"/>
        <v>215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1" customFormat="1" ht="12.75">
      <c r="A34" s="3">
        <v>4</v>
      </c>
      <c r="B34" s="3" t="s">
        <v>15</v>
      </c>
      <c r="C34" s="65"/>
      <c r="D34" s="65"/>
      <c r="E34" s="65"/>
      <c r="F34" s="65"/>
      <c r="G34" s="65"/>
      <c r="H34" s="65"/>
      <c r="I34" s="27">
        <v>1</v>
      </c>
      <c r="J34" s="3">
        <v>21</v>
      </c>
      <c r="K34" s="27">
        <v>1</v>
      </c>
      <c r="L34" s="3">
        <v>19</v>
      </c>
      <c r="M34" s="27">
        <v>1</v>
      </c>
      <c r="N34" s="3">
        <v>17</v>
      </c>
      <c r="O34" s="27">
        <v>1</v>
      </c>
      <c r="P34" s="3">
        <v>22</v>
      </c>
      <c r="Q34" s="4">
        <f t="shared" si="11"/>
        <v>4</v>
      </c>
      <c r="R34" s="4">
        <f t="shared" si="12"/>
        <v>79</v>
      </c>
      <c r="S34" s="27">
        <v>1</v>
      </c>
      <c r="T34" s="3">
        <v>20</v>
      </c>
      <c r="U34" s="27">
        <v>1</v>
      </c>
      <c r="V34" s="3">
        <v>23</v>
      </c>
      <c r="W34" s="27">
        <v>1</v>
      </c>
      <c r="X34" s="3">
        <v>19</v>
      </c>
      <c r="Y34" s="3">
        <v>2</v>
      </c>
      <c r="Z34" s="3">
        <v>35</v>
      </c>
      <c r="AA34" s="3">
        <v>1</v>
      </c>
      <c r="AB34" s="3">
        <v>21</v>
      </c>
      <c r="AC34" s="4">
        <f t="shared" si="13"/>
        <v>6</v>
      </c>
      <c r="AD34" s="4">
        <f t="shared" si="14"/>
        <v>118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4">
        <f t="shared" si="15"/>
        <v>10</v>
      </c>
      <c r="AP34" s="4">
        <f t="shared" si="16"/>
        <v>197</v>
      </c>
      <c r="AR34" s="16"/>
      <c r="AS34" s="92">
        <f t="shared" si="8"/>
        <v>19.7</v>
      </c>
      <c r="AT34" s="113">
        <f t="shared" si="9"/>
        <v>177.25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1" customFormat="1" ht="12.75">
      <c r="A35" s="3">
        <v>5</v>
      </c>
      <c r="B35" s="3" t="s">
        <v>63</v>
      </c>
      <c r="C35" s="65"/>
      <c r="D35" s="65"/>
      <c r="E35" s="65"/>
      <c r="F35" s="65"/>
      <c r="G35" s="65"/>
      <c r="H35" s="65"/>
      <c r="I35" s="27">
        <v>1</v>
      </c>
      <c r="J35" s="3">
        <v>30</v>
      </c>
      <c r="K35" s="27">
        <v>1</v>
      </c>
      <c r="L35" s="3">
        <v>28</v>
      </c>
      <c r="M35" s="27">
        <v>1</v>
      </c>
      <c r="N35" s="3">
        <v>29</v>
      </c>
      <c r="O35" s="27">
        <v>2</v>
      </c>
      <c r="P35" s="3">
        <v>36</v>
      </c>
      <c r="Q35" s="4">
        <f t="shared" si="11"/>
        <v>5</v>
      </c>
      <c r="R35" s="4">
        <f t="shared" si="12"/>
        <v>123</v>
      </c>
      <c r="S35" s="27">
        <v>1</v>
      </c>
      <c r="T35" s="3">
        <v>27</v>
      </c>
      <c r="U35" s="27">
        <v>1</v>
      </c>
      <c r="V35" s="3">
        <v>25</v>
      </c>
      <c r="W35" s="27">
        <v>1</v>
      </c>
      <c r="X35" s="3">
        <v>21</v>
      </c>
      <c r="Y35" s="3">
        <v>1</v>
      </c>
      <c r="Z35" s="3">
        <v>33</v>
      </c>
      <c r="AA35" s="3">
        <v>2</v>
      </c>
      <c r="AB35" s="3">
        <v>38</v>
      </c>
      <c r="AC35" s="4">
        <f t="shared" si="13"/>
        <v>6</v>
      </c>
      <c r="AD35" s="4">
        <f t="shared" si="14"/>
        <v>144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4">
        <f t="shared" si="15"/>
        <v>11</v>
      </c>
      <c r="AP35" s="4">
        <f t="shared" si="16"/>
        <v>267</v>
      </c>
      <c r="AR35" s="16"/>
      <c r="AS35" s="92">
        <f t="shared" si="8"/>
        <v>24.272727272727273</v>
      </c>
      <c r="AT35" s="113">
        <f t="shared" si="9"/>
        <v>236.25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1" customFormat="1" ht="12.75">
      <c r="A36" s="3">
        <v>6</v>
      </c>
      <c r="B36" s="3" t="s">
        <v>96</v>
      </c>
      <c r="C36" s="65"/>
      <c r="D36" s="65"/>
      <c r="E36" s="65"/>
      <c r="F36" s="65"/>
      <c r="G36" s="65"/>
      <c r="H36" s="65"/>
      <c r="I36" s="27">
        <v>1</v>
      </c>
      <c r="J36" s="3">
        <v>40</v>
      </c>
      <c r="K36" s="27">
        <v>1</v>
      </c>
      <c r="L36" s="3">
        <v>22</v>
      </c>
      <c r="M36" s="27">
        <v>1</v>
      </c>
      <c r="N36" s="3">
        <v>33</v>
      </c>
      <c r="O36" s="27">
        <v>1</v>
      </c>
      <c r="P36" s="3">
        <v>33</v>
      </c>
      <c r="Q36" s="4">
        <f t="shared" si="11"/>
        <v>4</v>
      </c>
      <c r="R36" s="4">
        <f t="shared" si="12"/>
        <v>128</v>
      </c>
      <c r="S36" s="27">
        <v>2</v>
      </c>
      <c r="T36" s="3">
        <v>55</v>
      </c>
      <c r="U36" s="27">
        <v>2</v>
      </c>
      <c r="V36" s="3">
        <v>43</v>
      </c>
      <c r="W36" s="27">
        <v>1</v>
      </c>
      <c r="X36" s="3">
        <v>32</v>
      </c>
      <c r="Y36" s="3">
        <v>2</v>
      </c>
      <c r="Z36" s="3">
        <v>40</v>
      </c>
      <c r="AA36" s="3">
        <v>2</v>
      </c>
      <c r="AB36" s="3">
        <v>45</v>
      </c>
      <c r="AC36" s="4">
        <f t="shared" si="13"/>
        <v>9</v>
      </c>
      <c r="AD36" s="4">
        <f t="shared" si="14"/>
        <v>215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4">
        <f t="shared" si="15"/>
        <v>13</v>
      </c>
      <c r="AP36" s="4">
        <f t="shared" si="16"/>
        <v>343</v>
      </c>
      <c r="AR36" s="16"/>
      <c r="AS36" s="92">
        <f t="shared" si="8"/>
        <v>26.384615384615383</v>
      </c>
      <c r="AT36" s="113">
        <f t="shared" si="9"/>
        <v>311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" customFormat="1" ht="12.75">
      <c r="A37" s="3">
        <v>7</v>
      </c>
      <c r="B37" s="3" t="s">
        <v>16</v>
      </c>
      <c r="C37" s="65"/>
      <c r="D37" s="65"/>
      <c r="E37" s="65"/>
      <c r="F37" s="65"/>
      <c r="G37" s="65"/>
      <c r="H37" s="65"/>
      <c r="I37" s="27">
        <v>1</v>
      </c>
      <c r="J37" s="3">
        <v>20</v>
      </c>
      <c r="K37" s="27">
        <v>1</v>
      </c>
      <c r="L37" s="3">
        <v>19</v>
      </c>
      <c r="M37" s="27">
        <v>1</v>
      </c>
      <c r="N37" s="3">
        <v>22</v>
      </c>
      <c r="O37" s="27">
        <v>1</v>
      </c>
      <c r="P37" s="3">
        <v>22</v>
      </c>
      <c r="Q37" s="4">
        <f t="shared" si="11"/>
        <v>4</v>
      </c>
      <c r="R37" s="4">
        <f t="shared" si="12"/>
        <v>83</v>
      </c>
      <c r="S37" s="27">
        <v>1</v>
      </c>
      <c r="T37" s="3">
        <v>21</v>
      </c>
      <c r="U37" s="27">
        <v>1</v>
      </c>
      <c r="V37" s="3">
        <v>19</v>
      </c>
      <c r="W37" s="27">
        <v>1</v>
      </c>
      <c r="X37" s="3">
        <v>29</v>
      </c>
      <c r="Y37" s="3">
        <v>1</v>
      </c>
      <c r="Z37" s="3">
        <v>17</v>
      </c>
      <c r="AA37" s="3">
        <v>1</v>
      </c>
      <c r="AB37" s="3">
        <v>21</v>
      </c>
      <c r="AC37" s="4">
        <f t="shared" si="13"/>
        <v>5</v>
      </c>
      <c r="AD37" s="4">
        <f t="shared" si="14"/>
        <v>107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4">
        <f t="shared" si="15"/>
        <v>9</v>
      </c>
      <c r="AP37" s="4">
        <f t="shared" si="16"/>
        <v>190</v>
      </c>
      <c r="AR37" s="16"/>
      <c r="AS37" s="92">
        <f t="shared" si="8"/>
        <v>21.11111111111111</v>
      </c>
      <c r="AT37" s="113">
        <f t="shared" si="9"/>
        <v>169.25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" customFormat="1" ht="12.75">
      <c r="A38" s="3">
        <v>8</v>
      </c>
      <c r="B38" s="3" t="s">
        <v>17</v>
      </c>
      <c r="C38" s="65"/>
      <c r="D38" s="65"/>
      <c r="E38" s="65"/>
      <c r="F38" s="65"/>
      <c r="G38" s="65"/>
      <c r="H38" s="65"/>
      <c r="I38" s="27">
        <v>1</v>
      </c>
      <c r="J38" s="19">
        <v>20</v>
      </c>
      <c r="K38" s="27">
        <v>0</v>
      </c>
      <c r="L38" s="3">
        <v>0</v>
      </c>
      <c r="M38" s="27">
        <v>1</v>
      </c>
      <c r="N38" s="3">
        <v>27</v>
      </c>
      <c r="O38" s="27">
        <v>1</v>
      </c>
      <c r="P38" s="3">
        <v>19</v>
      </c>
      <c r="Q38" s="4">
        <f t="shared" si="11"/>
        <v>3</v>
      </c>
      <c r="R38" s="4">
        <f t="shared" si="12"/>
        <v>66</v>
      </c>
      <c r="S38" s="27">
        <v>1</v>
      </c>
      <c r="T38" s="3">
        <v>17</v>
      </c>
      <c r="U38" s="27">
        <v>1</v>
      </c>
      <c r="V38" s="3">
        <v>15</v>
      </c>
      <c r="W38" s="27">
        <v>1</v>
      </c>
      <c r="X38" s="3">
        <v>18</v>
      </c>
      <c r="Y38" s="3">
        <v>1</v>
      </c>
      <c r="Z38" s="3">
        <v>14</v>
      </c>
      <c r="AA38" s="3">
        <v>1</v>
      </c>
      <c r="AB38" s="3">
        <v>20</v>
      </c>
      <c r="AC38" s="4">
        <f t="shared" si="13"/>
        <v>5</v>
      </c>
      <c r="AD38" s="4">
        <f t="shared" si="14"/>
        <v>84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4">
        <f t="shared" si="15"/>
        <v>8</v>
      </c>
      <c r="AP38" s="4">
        <f t="shared" si="16"/>
        <v>150</v>
      </c>
      <c r="AR38" s="16"/>
      <c r="AS38" s="92">
        <f t="shared" si="8"/>
        <v>18.75</v>
      </c>
      <c r="AT38" s="113">
        <f t="shared" si="9"/>
        <v>133.5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" customFormat="1" ht="12.75">
      <c r="A39" s="3">
        <v>9</v>
      </c>
      <c r="B39" s="3" t="s">
        <v>98</v>
      </c>
      <c r="C39" s="65"/>
      <c r="D39" s="65"/>
      <c r="E39" s="65"/>
      <c r="F39" s="65"/>
      <c r="G39" s="65"/>
      <c r="H39" s="65"/>
      <c r="I39" s="27">
        <v>1</v>
      </c>
      <c r="J39" s="3">
        <v>24</v>
      </c>
      <c r="K39" s="27">
        <v>0</v>
      </c>
      <c r="L39" s="3">
        <v>0</v>
      </c>
      <c r="M39" s="27">
        <v>1</v>
      </c>
      <c r="N39" s="3">
        <v>21</v>
      </c>
      <c r="O39" s="27">
        <v>0</v>
      </c>
      <c r="P39" s="3">
        <v>0</v>
      </c>
      <c r="Q39" s="4">
        <f t="shared" si="11"/>
        <v>2</v>
      </c>
      <c r="R39" s="4">
        <f t="shared" si="12"/>
        <v>45</v>
      </c>
      <c r="S39" s="27">
        <v>1</v>
      </c>
      <c r="T39" s="3">
        <v>12</v>
      </c>
      <c r="U39" s="27">
        <v>1</v>
      </c>
      <c r="V39" s="3">
        <v>13</v>
      </c>
      <c r="W39" s="27">
        <v>1</v>
      </c>
      <c r="X39" s="3">
        <v>15</v>
      </c>
      <c r="Y39" s="3">
        <v>1</v>
      </c>
      <c r="Z39" s="3">
        <v>14</v>
      </c>
      <c r="AA39" s="3">
        <v>1</v>
      </c>
      <c r="AB39" s="3">
        <v>16</v>
      </c>
      <c r="AC39" s="4">
        <f t="shared" si="13"/>
        <v>5</v>
      </c>
      <c r="AD39" s="4">
        <f t="shared" si="14"/>
        <v>70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4">
        <f t="shared" si="15"/>
        <v>7</v>
      </c>
      <c r="AP39" s="4">
        <f t="shared" si="16"/>
        <v>115</v>
      </c>
      <c r="AR39" s="16"/>
      <c r="AS39" s="92">
        <f t="shared" si="8"/>
        <v>16.428571428571427</v>
      </c>
      <c r="AT39" s="113">
        <f t="shared" si="9"/>
        <v>103.75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" customFormat="1" ht="12.75">
      <c r="A40" s="3">
        <v>10</v>
      </c>
      <c r="B40" s="3" t="s">
        <v>18</v>
      </c>
      <c r="C40" s="65"/>
      <c r="D40" s="65"/>
      <c r="E40" s="65"/>
      <c r="F40" s="65"/>
      <c r="G40" s="65"/>
      <c r="H40" s="65"/>
      <c r="I40" s="27">
        <v>1</v>
      </c>
      <c r="J40" s="3">
        <v>20</v>
      </c>
      <c r="K40" s="27">
        <v>1</v>
      </c>
      <c r="L40" s="3">
        <v>20</v>
      </c>
      <c r="M40" s="27">
        <v>1</v>
      </c>
      <c r="N40" s="3">
        <v>22</v>
      </c>
      <c r="O40" s="27">
        <v>1</v>
      </c>
      <c r="P40" s="3">
        <v>18</v>
      </c>
      <c r="Q40" s="4">
        <f t="shared" si="11"/>
        <v>4</v>
      </c>
      <c r="R40" s="4">
        <f t="shared" si="12"/>
        <v>80</v>
      </c>
      <c r="S40" s="27">
        <v>1</v>
      </c>
      <c r="T40" s="3">
        <v>17</v>
      </c>
      <c r="U40" s="27">
        <v>1</v>
      </c>
      <c r="V40" s="3">
        <v>20</v>
      </c>
      <c r="W40" s="27">
        <v>1</v>
      </c>
      <c r="X40" s="3">
        <v>16</v>
      </c>
      <c r="Y40" s="3">
        <v>1</v>
      </c>
      <c r="Z40" s="3">
        <v>21</v>
      </c>
      <c r="AA40" s="3">
        <v>1</v>
      </c>
      <c r="AB40" s="3">
        <v>19</v>
      </c>
      <c r="AC40" s="4">
        <f t="shared" si="13"/>
        <v>5</v>
      </c>
      <c r="AD40" s="4">
        <f t="shared" si="14"/>
        <v>93</v>
      </c>
      <c r="AE40" s="14"/>
      <c r="AF40" s="14"/>
      <c r="AG40" s="3"/>
      <c r="AH40" s="3"/>
      <c r="AI40" s="3"/>
      <c r="AJ40" s="3"/>
      <c r="AK40" s="3"/>
      <c r="AL40" s="3"/>
      <c r="AM40" s="4"/>
      <c r="AN40" s="4"/>
      <c r="AO40" s="4">
        <f t="shared" si="15"/>
        <v>9</v>
      </c>
      <c r="AP40" s="4">
        <f t="shared" si="16"/>
        <v>173</v>
      </c>
      <c r="AR40" s="16"/>
      <c r="AS40" s="92">
        <f t="shared" si="8"/>
        <v>19.22222222222222</v>
      </c>
      <c r="AT40" s="113">
        <f t="shared" si="9"/>
        <v>153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" customFormat="1" ht="12.75">
      <c r="A41" s="3">
        <v>11</v>
      </c>
      <c r="B41" s="124" t="s">
        <v>85</v>
      </c>
      <c r="C41" s="65"/>
      <c r="D41" s="65"/>
      <c r="E41" s="65"/>
      <c r="F41" s="65"/>
      <c r="G41" s="65"/>
      <c r="H41" s="65"/>
      <c r="I41" s="30">
        <v>1</v>
      </c>
      <c r="J41" s="13">
        <v>25</v>
      </c>
      <c r="K41" s="30">
        <v>0</v>
      </c>
      <c r="L41" s="13">
        <v>0</v>
      </c>
      <c r="M41" s="30">
        <v>1</v>
      </c>
      <c r="N41" s="13">
        <v>24</v>
      </c>
      <c r="O41" s="30">
        <v>1</v>
      </c>
      <c r="P41" s="13">
        <v>22</v>
      </c>
      <c r="Q41" s="4">
        <f t="shared" si="11"/>
        <v>3</v>
      </c>
      <c r="R41" s="4">
        <f>J41+L41+N41+P41</f>
        <v>71</v>
      </c>
      <c r="S41" s="30">
        <v>1</v>
      </c>
      <c r="T41" s="13">
        <v>21</v>
      </c>
      <c r="U41" s="30">
        <v>1</v>
      </c>
      <c r="V41" s="13">
        <v>22</v>
      </c>
      <c r="W41" s="30">
        <v>1</v>
      </c>
      <c r="X41" s="13">
        <v>19</v>
      </c>
      <c r="Y41" s="13">
        <v>1</v>
      </c>
      <c r="Z41" s="13">
        <v>21</v>
      </c>
      <c r="AA41" s="13">
        <v>1</v>
      </c>
      <c r="AB41" s="13">
        <v>16</v>
      </c>
      <c r="AC41" s="4">
        <f aca="true" t="shared" si="17" ref="AC41:AD43">S41+U41+W41+Y41+AA41</f>
        <v>5</v>
      </c>
      <c r="AD41" s="4">
        <f t="shared" si="17"/>
        <v>99</v>
      </c>
      <c r="AE41" s="4"/>
      <c r="AF41" s="4"/>
      <c r="AG41" s="3"/>
      <c r="AH41" s="3"/>
      <c r="AI41" s="3"/>
      <c r="AJ41" s="3"/>
      <c r="AK41" s="3"/>
      <c r="AL41" s="3"/>
      <c r="AM41" s="4"/>
      <c r="AN41" s="4"/>
      <c r="AO41" s="4">
        <f aca="true" t="shared" si="18" ref="AO41:AP43">AC41+Q41</f>
        <v>8</v>
      </c>
      <c r="AP41" s="4">
        <f t="shared" si="18"/>
        <v>170</v>
      </c>
      <c r="AR41" s="16"/>
      <c r="AS41" s="92">
        <f>AP41/AO41</f>
        <v>21.25</v>
      </c>
      <c r="AT41" s="113">
        <f t="shared" si="9"/>
        <v>152.25</v>
      </c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" customFormat="1" ht="12.75">
      <c r="A42" s="3">
        <v>12</v>
      </c>
      <c r="B42" s="3" t="s">
        <v>97</v>
      </c>
      <c r="C42" s="65"/>
      <c r="D42" s="65"/>
      <c r="E42" s="65"/>
      <c r="F42" s="65"/>
      <c r="G42" s="65"/>
      <c r="H42" s="65"/>
      <c r="I42" s="27">
        <v>1</v>
      </c>
      <c r="J42" s="3">
        <v>20</v>
      </c>
      <c r="K42" s="27">
        <v>1</v>
      </c>
      <c r="L42" s="3">
        <v>21</v>
      </c>
      <c r="M42" s="27">
        <v>1</v>
      </c>
      <c r="N42" s="3">
        <v>19</v>
      </c>
      <c r="O42" s="27">
        <v>1</v>
      </c>
      <c r="P42" s="3">
        <v>22</v>
      </c>
      <c r="Q42" s="4">
        <f t="shared" si="11"/>
        <v>4</v>
      </c>
      <c r="R42" s="4">
        <f>J42+L42+N42+P42</f>
        <v>82</v>
      </c>
      <c r="S42" s="27">
        <v>1</v>
      </c>
      <c r="T42" s="3">
        <v>13</v>
      </c>
      <c r="U42" s="27">
        <v>1</v>
      </c>
      <c r="V42" s="3">
        <v>18</v>
      </c>
      <c r="W42" s="27">
        <v>1</v>
      </c>
      <c r="X42" s="3">
        <v>31</v>
      </c>
      <c r="Y42" s="3">
        <v>1</v>
      </c>
      <c r="Z42" s="3">
        <v>15</v>
      </c>
      <c r="AA42" s="3">
        <v>1</v>
      </c>
      <c r="AB42" s="3">
        <v>31</v>
      </c>
      <c r="AC42" s="4">
        <f t="shared" si="17"/>
        <v>5</v>
      </c>
      <c r="AD42" s="4">
        <f t="shared" si="17"/>
        <v>108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4">
        <f t="shared" si="18"/>
        <v>9</v>
      </c>
      <c r="AP42" s="4">
        <f t="shared" si="18"/>
        <v>190</v>
      </c>
      <c r="AR42" s="16"/>
      <c r="AS42" s="92">
        <f>AP42/AO42</f>
        <v>21.11111111111111</v>
      </c>
      <c r="AT42" s="113">
        <f t="shared" si="9"/>
        <v>169.5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" customFormat="1" ht="12.75">
      <c r="A43" s="3">
        <v>13</v>
      </c>
      <c r="B43" s="3" t="s">
        <v>21</v>
      </c>
      <c r="C43" s="65"/>
      <c r="D43" s="65"/>
      <c r="E43" s="65"/>
      <c r="F43" s="65"/>
      <c r="G43" s="65"/>
      <c r="H43" s="65"/>
      <c r="I43" s="27">
        <v>1</v>
      </c>
      <c r="J43" s="3">
        <v>21</v>
      </c>
      <c r="K43" s="27">
        <v>1</v>
      </c>
      <c r="L43" s="3">
        <v>25</v>
      </c>
      <c r="M43" s="27">
        <v>1</v>
      </c>
      <c r="N43" s="3">
        <v>19</v>
      </c>
      <c r="O43" s="27">
        <v>1</v>
      </c>
      <c r="P43" s="3">
        <v>21</v>
      </c>
      <c r="Q43" s="4">
        <f t="shared" si="11"/>
        <v>4</v>
      </c>
      <c r="R43" s="4">
        <f>J43+L43+N43+P43</f>
        <v>86</v>
      </c>
      <c r="S43" s="27">
        <v>1</v>
      </c>
      <c r="T43" s="3">
        <v>19</v>
      </c>
      <c r="U43" s="27">
        <v>1</v>
      </c>
      <c r="V43" s="3">
        <v>22</v>
      </c>
      <c r="W43" s="27">
        <v>1</v>
      </c>
      <c r="X43" s="3">
        <v>23</v>
      </c>
      <c r="Y43" s="3">
        <v>1</v>
      </c>
      <c r="Z43" s="3">
        <v>24</v>
      </c>
      <c r="AA43" s="3">
        <v>1</v>
      </c>
      <c r="AB43" s="3">
        <v>23</v>
      </c>
      <c r="AC43" s="4">
        <f t="shared" si="17"/>
        <v>5</v>
      </c>
      <c r="AD43" s="4">
        <f t="shared" si="17"/>
        <v>111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4">
        <f t="shared" si="18"/>
        <v>9</v>
      </c>
      <c r="AP43" s="4">
        <f t="shared" si="18"/>
        <v>197</v>
      </c>
      <c r="AR43" s="16"/>
      <c r="AS43" s="92">
        <f>AP43/AO43</f>
        <v>21.88888888888889</v>
      </c>
      <c r="AT43" s="113">
        <f t="shared" si="9"/>
        <v>175.5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" customFormat="1" ht="12.75">
      <c r="A44" s="3">
        <v>14</v>
      </c>
      <c r="B44" s="3" t="s">
        <v>22</v>
      </c>
      <c r="C44" s="65"/>
      <c r="D44" s="65"/>
      <c r="E44" s="65"/>
      <c r="F44" s="65"/>
      <c r="G44" s="65"/>
      <c r="H44" s="65"/>
      <c r="I44" s="27">
        <v>1</v>
      </c>
      <c r="J44" s="3">
        <v>20</v>
      </c>
      <c r="K44" s="27">
        <v>1</v>
      </c>
      <c r="L44" s="3">
        <v>18</v>
      </c>
      <c r="M44" s="27">
        <v>1</v>
      </c>
      <c r="N44" s="3">
        <v>23</v>
      </c>
      <c r="O44" s="27">
        <v>1</v>
      </c>
      <c r="P44" s="3">
        <v>23</v>
      </c>
      <c r="Q44" s="4">
        <f aca="true" t="shared" si="19" ref="Q44:Q64">I44+K44+M44+O44</f>
        <v>4</v>
      </c>
      <c r="R44" s="4">
        <f t="shared" si="12"/>
        <v>84</v>
      </c>
      <c r="S44" s="27">
        <v>1</v>
      </c>
      <c r="T44" s="3">
        <v>23</v>
      </c>
      <c r="U44" s="27">
        <v>1</v>
      </c>
      <c r="V44" s="3">
        <v>19</v>
      </c>
      <c r="W44" s="27">
        <v>1</v>
      </c>
      <c r="X44" s="3">
        <v>23</v>
      </c>
      <c r="Y44" s="3">
        <v>1</v>
      </c>
      <c r="Z44" s="3">
        <v>20</v>
      </c>
      <c r="AA44" s="3">
        <v>1</v>
      </c>
      <c r="AB44" s="3">
        <v>19</v>
      </c>
      <c r="AC44" s="4">
        <f t="shared" si="13"/>
        <v>5</v>
      </c>
      <c r="AD44" s="4">
        <f t="shared" si="14"/>
        <v>104</v>
      </c>
      <c r="AE44" s="4"/>
      <c r="AF44" s="4"/>
      <c r="AG44" s="3"/>
      <c r="AH44" s="3"/>
      <c r="AI44" s="3"/>
      <c r="AJ44" s="3"/>
      <c r="AK44" s="3"/>
      <c r="AL44" s="3"/>
      <c r="AM44" s="4"/>
      <c r="AN44" s="4"/>
      <c r="AO44" s="4">
        <f t="shared" si="15"/>
        <v>9</v>
      </c>
      <c r="AP44" s="4">
        <f t="shared" si="16"/>
        <v>188</v>
      </c>
      <c r="AR44" s="16"/>
      <c r="AS44" s="92">
        <f t="shared" si="8"/>
        <v>20.88888888888889</v>
      </c>
      <c r="AT44" s="113">
        <f t="shared" si="9"/>
        <v>167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" customFormat="1" ht="12.75">
      <c r="A45" s="3">
        <v>15</v>
      </c>
      <c r="B45" s="8" t="s">
        <v>53</v>
      </c>
      <c r="C45" s="66"/>
      <c r="D45" s="66"/>
      <c r="E45" s="65"/>
      <c r="F45" s="65"/>
      <c r="G45" s="65"/>
      <c r="H45" s="65"/>
      <c r="I45" s="27">
        <v>1</v>
      </c>
      <c r="J45" s="3">
        <v>28</v>
      </c>
      <c r="K45" s="27">
        <v>1</v>
      </c>
      <c r="L45" s="3">
        <v>31</v>
      </c>
      <c r="M45" s="27">
        <v>1</v>
      </c>
      <c r="N45" s="3">
        <v>25</v>
      </c>
      <c r="O45" s="27">
        <v>2</v>
      </c>
      <c r="P45" s="3">
        <v>38</v>
      </c>
      <c r="Q45" s="4">
        <f t="shared" si="19"/>
        <v>5</v>
      </c>
      <c r="R45" s="4">
        <f t="shared" si="12"/>
        <v>122</v>
      </c>
      <c r="S45" s="27">
        <v>1</v>
      </c>
      <c r="T45" s="3">
        <v>22</v>
      </c>
      <c r="U45" s="27">
        <v>2</v>
      </c>
      <c r="V45" s="3">
        <v>39</v>
      </c>
      <c r="W45" s="27">
        <v>1</v>
      </c>
      <c r="X45" s="3">
        <v>21</v>
      </c>
      <c r="Y45" s="3">
        <v>1</v>
      </c>
      <c r="Z45" s="3">
        <v>32</v>
      </c>
      <c r="AA45" s="3">
        <v>1</v>
      </c>
      <c r="AB45" s="3">
        <v>29</v>
      </c>
      <c r="AC45" s="4">
        <f t="shared" si="13"/>
        <v>6</v>
      </c>
      <c r="AD45" s="4">
        <f t="shared" si="14"/>
        <v>143</v>
      </c>
      <c r="AE45" s="14"/>
      <c r="AF45" s="14"/>
      <c r="AG45" s="3"/>
      <c r="AH45" s="3"/>
      <c r="AI45" s="3"/>
      <c r="AJ45" s="3"/>
      <c r="AK45" s="3"/>
      <c r="AL45" s="3"/>
      <c r="AM45" s="4"/>
      <c r="AN45" s="4"/>
      <c r="AO45" s="4">
        <f t="shared" si="15"/>
        <v>11</v>
      </c>
      <c r="AP45" s="4">
        <f t="shared" si="16"/>
        <v>265</v>
      </c>
      <c r="AR45" s="16"/>
      <c r="AS45" s="92">
        <f t="shared" si="8"/>
        <v>24.09090909090909</v>
      </c>
      <c r="AT45" s="113">
        <f t="shared" si="9"/>
        <v>234.5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" customFormat="1" ht="12.75">
      <c r="A46" s="125">
        <v>16</v>
      </c>
      <c r="B46" s="125" t="s">
        <v>95</v>
      </c>
      <c r="C46" s="136"/>
      <c r="D46" s="136"/>
      <c r="E46" s="136"/>
      <c r="F46" s="136"/>
      <c r="G46" s="136"/>
      <c r="H46" s="136"/>
      <c r="I46" s="125"/>
      <c r="J46" s="125"/>
      <c r="K46" s="145"/>
      <c r="L46" s="125"/>
      <c r="M46" s="125"/>
      <c r="N46" s="125"/>
      <c r="O46" s="145"/>
      <c r="P46" s="125"/>
      <c r="Q46" s="130">
        <f t="shared" si="19"/>
        <v>0</v>
      </c>
      <c r="R46" s="130">
        <f t="shared" si="12"/>
        <v>0</v>
      </c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30">
        <f t="shared" si="13"/>
        <v>0</v>
      </c>
      <c r="AD46" s="130">
        <f t="shared" si="14"/>
        <v>0</v>
      </c>
      <c r="AE46" s="130"/>
      <c r="AF46" s="130"/>
      <c r="AG46" s="125"/>
      <c r="AH46" s="125"/>
      <c r="AI46" s="125"/>
      <c r="AJ46" s="125"/>
      <c r="AK46" s="125"/>
      <c r="AL46" s="125"/>
      <c r="AM46" s="130"/>
      <c r="AN46" s="130"/>
      <c r="AO46" s="130">
        <f t="shared" si="15"/>
        <v>0</v>
      </c>
      <c r="AP46" s="130">
        <f t="shared" si="16"/>
        <v>0</v>
      </c>
      <c r="AQ46" s="146"/>
      <c r="AR46" s="147"/>
      <c r="AS46" s="134"/>
      <c r="AT46" s="135">
        <f t="shared" si="9"/>
        <v>0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" customFormat="1" ht="12.75">
      <c r="A47" s="125"/>
      <c r="B47" s="126" t="s">
        <v>45</v>
      </c>
      <c r="C47" s="127"/>
      <c r="D47" s="127"/>
      <c r="E47" s="136"/>
      <c r="F47" s="136"/>
      <c r="G47" s="136"/>
      <c r="H47" s="136"/>
      <c r="I47" s="125"/>
      <c r="J47" s="125"/>
      <c r="K47" s="125"/>
      <c r="L47" s="125"/>
      <c r="M47" s="125">
        <v>1</v>
      </c>
      <c r="N47" s="125">
        <v>22</v>
      </c>
      <c r="O47" s="125"/>
      <c r="P47" s="125"/>
      <c r="Q47" s="130">
        <f t="shared" si="19"/>
        <v>1</v>
      </c>
      <c r="R47" s="130">
        <f t="shared" si="12"/>
        <v>22</v>
      </c>
      <c r="S47" s="125">
        <v>1</v>
      </c>
      <c r="T47" s="125">
        <v>19</v>
      </c>
      <c r="U47" s="125"/>
      <c r="V47" s="125"/>
      <c r="W47" s="125">
        <v>1</v>
      </c>
      <c r="X47" s="125">
        <v>21</v>
      </c>
      <c r="Y47" s="125"/>
      <c r="Z47" s="125"/>
      <c r="AA47" s="125">
        <v>1</v>
      </c>
      <c r="AB47" s="125">
        <v>18</v>
      </c>
      <c r="AC47" s="130">
        <f t="shared" si="13"/>
        <v>3</v>
      </c>
      <c r="AD47" s="130">
        <f t="shared" si="14"/>
        <v>58</v>
      </c>
      <c r="AE47" s="148"/>
      <c r="AF47" s="148"/>
      <c r="AG47" s="125"/>
      <c r="AH47" s="125"/>
      <c r="AI47" s="125"/>
      <c r="AJ47" s="125"/>
      <c r="AK47" s="125"/>
      <c r="AL47" s="125"/>
      <c r="AM47" s="130"/>
      <c r="AN47" s="130"/>
      <c r="AO47" s="130">
        <f t="shared" si="15"/>
        <v>4</v>
      </c>
      <c r="AP47" s="130">
        <f t="shared" si="16"/>
        <v>80</v>
      </c>
      <c r="AQ47" s="146"/>
      <c r="AR47" s="147"/>
      <c r="AS47" s="134">
        <f t="shared" si="8"/>
        <v>20</v>
      </c>
      <c r="AT47" s="135">
        <f t="shared" si="9"/>
        <v>74.5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1:68" s="1" customFormat="1" ht="12.75">
      <c r="A48" s="125"/>
      <c r="B48" s="126" t="s">
        <v>46</v>
      </c>
      <c r="C48" s="127"/>
      <c r="D48" s="127"/>
      <c r="E48" s="136"/>
      <c r="F48" s="136"/>
      <c r="G48" s="136"/>
      <c r="H48" s="136"/>
      <c r="I48" s="125"/>
      <c r="J48" s="125"/>
      <c r="K48" s="125">
        <v>1</v>
      </c>
      <c r="L48" s="125">
        <v>18</v>
      </c>
      <c r="M48" s="125"/>
      <c r="N48" s="125"/>
      <c r="O48" s="125">
        <v>1</v>
      </c>
      <c r="P48" s="125">
        <v>10</v>
      </c>
      <c r="Q48" s="130">
        <f t="shared" si="19"/>
        <v>2</v>
      </c>
      <c r="R48" s="130">
        <f t="shared" si="12"/>
        <v>28</v>
      </c>
      <c r="S48" s="125"/>
      <c r="T48" s="125"/>
      <c r="U48" s="125">
        <v>1</v>
      </c>
      <c r="V48" s="125">
        <v>8</v>
      </c>
      <c r="W48" s="125"/>
      <c r="X48" s="125"/>
      <c r="Y48" s="125">
        <v>1</v>
      </c>
      <c r="Z48" s="125">
        <v>13</v>
      </c>
      <c r="AA48" s="125"/>
      <c r="AB48" s="125"/>
      <c r="AC48" s="130">
        <f t="shared" si="13"/>
        <v>2</v>
      </c>
      <c r="AD48" s="130">
        <f t="shared" si="14"/>
        <v>21</v>
      </c>
      <c r="AE48" s="148"/>
      <c r="AF48" s="148"/>
      <c r="AG48" s="125"/>
      <c r="AH48" s="125"/>
      <c r="AI48" s="125"/>
      <c r="AJ48" s="125"/>
      <c r="AK48" s="125"/>
      <c r="AL48" s="125"/>
      <c r="AM48" s="130"/>
      <c r="AN48" s="130"/>
      <c r="AO48" s="130">
        <f t="shared" si="15"/>
        <v>4</v>
      </c>
      <c r="AP48" s="130">
        <f t="shared" si="16"/>
        <v>49</v>
      </c>
      <c r="AQ48" s="146"/>
      <c r="AR48" s="147"/>
      <c r="AS48" s="134">
        <f t="shared" si="8"/>
        <v>12.25</v>
      </c>
      <c r="AT48" s="135">
        <f t="shared" si="9"/>
        <v>42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" customFormat="1" ht="12" customHeight="1">
      <c r="A49" s="11">
        <v>17</v>
      </c>
      <c r="B49" s="11" t="s">
        <v>72</v>
      </c>
      <c r="C49" s="70"/>
      <c r="D49" s="70"/>
      <c r="E49" s="70"/>
      <c r="F49" s="70"/>
      <c r="G49" s="70"/>
      <c r="H49" s="70"/>
      <c r="I49" s="29">
        <v>1</v>
      </c>
      <c r="J49" s="11">
        <v>26</v>
      </c>
      <c r="K49" s="29">
        <v>1</v>
      </c>
      <c r="L49" s="11">
        <v>36</v>
      </c>
      <c r="M49" s="29">
        <v>1</v>
      </c>
      <c r="N49" s="11">
        <v>31</v>
      </c>
      <c r="O49" s="29">
        <v>1</v>
      </c>
      <c r="P49" s="22">
        <v>31</v>
      </c>
      <c r="Q49" s="4">
        <f t="shared" si="19"/>
        <v>4</v>
      </c>
      <c r="R49" s="4">
        <f t="shared" si="12"/>
        <v>124</v>
      </c>
      <c r="S49" s="36">
        <v>2</v>
      </c>
      <c r="T49" s="11">
        <v>36</v>
      </c>
      <c r="U49" s="29">
        <v>1</v>
      </c>
      <c r="V49" s="11">
        <v>26</v>
      </c>
      <c r="W49" s="29">
        <v>2</v>
      </c>
      <c r="X49" s="11">
        <v>40</v>
      </c>
      <c r="Y49" s="11">
        <v>2</v>
      </c>
      <c r="Z49" s="11">
        <v>37</v>
      </c>
      <c r="AA49" s="11">
        <v>2</v>
      </c>
      <c r="AB49" s="11">
        <v>43</v>
      </c>
      <c r="AC49" s="4">
        <f t="shared" si="13"/>
        <v>9</v>
      </c>
      <c r="AD49" s="4">
        <f t="shared" si="14"/>
        <v>182</v>
      </c>
      <c r="AE49" s="4"/>
      <c r="AF49" s="4"/>
      <c r="AG49" s="11"/>
      <c r="AH49" s="11"/>
      <c r="AI49" s="11"/>
      <c r="AJ49" s="11"/>
      <c r="AK49" s="11"/>
      <c r="AL49" s="11"/>
      <c r="AM49" s="12"/>
      <c r="AN49" s="12"/>
      <c r="AO49" s="4">
        <f t="shared" si="15"/>
        <v>13</v>
      </c>
      <c r="AP49" s="4">
        <f t="shared" si="16"/>
        <v>306</v>
      </c>
      <c r="AQ49" s="54"/>
      <c r="AR49" s="87"/>
      <c r="AS49" s="92">
        <f t="shared" si="8"/>
        <v>23.53846153846154</v>
      </c>
      <c r="AT49" s="113">
        <f t="shared" si="9"/>
        <v>275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" customFormat="1" ht="11.25" customHeight="1">
      <c r="A50" s="3">
        <v>18</v>
      </c>
      <c r="B50" s="3" t="s">
        <v>23</v>
      </c>
      <c r="C50" s="65"/>
      <c r="D50" s="65"/>
      <c r="E50" s="65"/>
      <c r="F50" s="65"/>
      <c r="G50" s="65"/>
      <c r="H50" s="65"/>
      <c r="I50" s="27">
        <v>1</v>
      </c>
      <c r="J50" s="3">
        <v>18</v>
      </c>
      <c r="K50" s="27">
        <v>1</v>
      </c>
      <c r="L50" s="3">
        <v>13</v>
      </c>
      <c r="M50" s="27">
        <v>1</v>
      </c>
      <c r="N50" s="3">
        <v>19</v>
      </c>
      <c r="O50" s="27">
        <v>1</v>
      </c>
      <c r="P50" s="3">
        <v>20</v>
      </c>
      <c r="Q50" s="4">
        <f t="shared" si="19"/>
        <v>4</v>
      </c>
      <c r="R50" s="4">
        <f t="shared" si="12"/>
        <v>70</v>
      </c>
      <c r="S50" s="27">
        <v>1</v>
      </c>
      <c r="T50" s="3">
        <v>22</v>
      </c>
      <c r="U50" s="27">
        <v>1</v>
      </c>
      <c r="V50" s="3">
        <v>23</v>
      </c>
      <c r="W50" s="27">
        <v>1</v>
      </c>
      <c r="X50" s="3">
        <v>21</v>
      </c>
      <c r="Y50" s="3">
        <v>1</v>
      </c>
      <c r="Z50" s="3">
        <v>21</v>
      </c>
      <c r="AA50" s="3">
        <v>1</v>
      </c>
      <c r="AB50" s="3">
        <v>19</v>
      </c>
      <c r="AC50" s="4">
        <f t="shared" si="13"/>
        <v>5</v>
      </c>
      <c r="AD50" s="4">
        <f t="shared" si="14"/>
        <v>106</v>
      </c>
      <c r="AE50" s="4"/>
      <c r="AF50" s="4"/>
      <c r="AG50" s="3"/>
      <c r="AH50" s="3"/>
      <c r="AI50" s="3"/>
      <c r="AJ50" s="3"/>
      <c r="AK50" s="3"/>
      <c r="AL50" s="3"/>
      <c r="AM50" s="4"/>
      <c r="AN50" s="4"/>
      <c r="AO50" s="4">
        <f t="shared" si="15"/>
        <v>9</v>
      </c>
      <c r="AP50" s="4">
        <f t="shared" si="16"/>
        <v>176</v>
      </c>
      <c r="AQ50" s="19"/>
      <c r="AR50" s="86"/>
      <c r="AS50" s="92">
        <f t="shared" si="8"/>
        <v>19.555555555555557</v>
      </c>
      <c r="AT50" s="113">
        <f t="shared" si="9"/>
        <v>158.5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" customFormat="1" ht="11.25" customHeight="1">
      <c r="A51" s="3">
        <v>19</v>
      </c>
      <c r="B51" s="3" t="s">
        <v>54</v>
      </c>
      <c r="C51" s="65"/>
      <c r="D51" s="65"/>
      <c r="E51" s="66"/>
      <c r="F51" s="66"/>
      <c r="G51" s="66"/>
      <c r="H51" s="66"/>
      <c r="I51" s="27">
        <v>1</v>
      </c>
      <c r="J51" s="3">
        <v>22</v>
      </c>
      <c r="K51" s="27">
        <v>1</v>
      </c>
      <c r="L51" s="3">
        <v>19</v>
      </c>
      <c r="M51" s="27">
        <v>1</v>
      </c>
      <c r="N51" s="3">
        <v>16</v>
      </c>
      <c r="O51" s="27">
        <v>1</v>
      </c>
      <c r="P51" s="3">
        <v>19</v>
      </c>
      <c r="Q51" s="4">
        <f t="shared" si="19"/>
        <v>4</v>
      </c>
      <c r="R51" s="4">
        <f t="shared" si="12"/>
        <v>76</v>
      </c>
      <c r="S51" s="27">
        <v>1</v>
      </c>
      <c r="T51" s="3">
        <v>15</v>
      </c>
      <c r="U51" s="27">
        <v>1</v>
      </c>
      <c r="V51" s="3">
        <v>17</v>
      </c>
      <c r="W51" s="27">
        <v>1</v>
      </c>
      <c r="X51" s="3">
        <v>19</v>
      </c>
      <c r="Y51" s="3">
        <v>1</v>
      </c>
      <c r="Z51" s="3">
        <v>19</v>
      </c>
      <c r="AA51" s="3">
        <v>1</v>
      </c>
      <c r="AB51" s="3">
        <v>15</v>
      </c>
      <c r="AC51" s="4">
        <f t="shared" si="13"/>
        <v>5</v>
      </c>
      <c r="AD51" s="4">
        <f t="shared" si="14"/>
        <v>85</v>
      </c>
      <c r="AE51" s="14"/>
      <c r="AF51" s="14"/>
      <c r="AG51" s="3"/>
      <c r="AH51" s="3"/>
      <c r="AI51" s="3"/>
      <c r="AJ51" s="3"/>
      <c r="AK51" s="3"/>
      <c r="AL51" s="3"/>
      <c r="AM51" s="4"/>
      <c r="AN51" s="4"/>
      <c r="AO51" s="4">
        <f t="shared" si="15"/>
        <v>9</v>
      </c>
      <c r="AP51" s="4">
        <f t="shared" si="16"/>
        <v>161</v>
      </c>
      <c r="AQ51" s="19"/>
      <c r="AR51" s="86"/>
      <c r="AS51" s="92">
        <f t="shared" si="8"/>
        <v>17.88888888888889</v>
      </c>
      <c r="AT51" s="113">
        <f t="shared" si="9"/>
        <v>142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s="1" customFormat="1" ht="11.25" customHeight="1">
      <c r="A52" s="3">
        <v>20</v>
      </c>
      <c r="B52" s="3" t="s">
        <v>58</v>
      </c>
      <c r="C52" s="65"/>
      <c r="D52" s="65"/>
      <c r="E52" s="66"/>
      <c r="F52" s="66"/>
      <c r="G52" s="66"/>
      <c r="H52" s="66"/>
      <c r="I52" s="27">
        <v>1</v>
      </c>
      <c r="J52" s="3">
        <v>20</v>
      </c>
      <c r="K52" s="27">
        <v>1</v>
      </c>
      <c r="L52" s="3">
        <v>19</v>
      </c>
      <c r="M52" s="27">
        <v>1</v>
      </c>
      <c r="N52" s="3">
        <v>20</v>
      </c>
      <c r="O52" s="27">
        <v>1</v>
      </c>
      <c r="P52" s="3">
        <v>16</v>
      </c>
      <c r="Q52" s="4">
        <f t="shared" si="19"/>
        <v>4</v>
      </c>
      <c r="R52" s="4">
        <f t="shared" si="12"/>
        <v>75</v>
      </c>
      <c r="S52" s="27">
        <v>1</v>
      </c>
      <c r="T52" s="3">
        <v>17</v>
      </c>
      <c r="U52" s="27">
        <v>1</v>
      </c>
      <c r="V52" s="3">
        <v>19</v>
      </c>
      <c r="W52" s="27">
        <v>1</v>
      </c>
      <c r="X52" s="3">
        <v>19</v>
      </c>
      <c r="Y52" s="3">
        <v>1</v>
      </c>
      <c r="Z52" s="3">
        <v>27</v>
      </c>
      <c r="AA52" s="3">
        <v>1</v>
      </c>
      <c r="AB52" s="3">
        <v>17</v>
      </c>
      <c r="AC52" s="4">
        <f t="shared" si="13"/>
        <v>5</v>
      </c>
      <c r="AD52" s="4">
        <f t="shared" si="14"/>
        <v>99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4">
        <f t="shared" si="15"/>
        <v>9</v>
      </c>
      <c r="AP52" s="4">
        <f t="shared" si="16"/>
        <v>174</v>
      </c>
      <c r="AQ52" s="19"/>
      <c r="AR52" s="86"/>
      <c r="AS52" s="92">
        <f t="shared" si="8"/>
        <v>19.333333333333332</v>
      </c>
      <c r="AT52" s="113">
        <f t="shared" si="9"/>
        <v>155.25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</row>
    <row r="53" spans="1:68" s="1" customFormat="1" ht="12.75">
      <c r="A53" s="3">
        <v>21</v>
      </c>
      <c r="B53" s="3" t="s">
        <v>24</v>
      </c>
      <c r="C53" s="65"/>
      <c r="D53" s="65"/>
      <c r="E53" s="65"/>
      <c r="F53" s="65"/>
      <c r="G53" s="65"/>
      <c r="H53" s="65"/>
      <c r="I53" s="27">
        <v>1</v>
      </c>
      <c r="J53" s="3">
        <v>28</v>
      </c>
      <c r="K53" s="27">
        <v>0</v>
      </c>
      <c r="L53" s="3">
        <v>0</v>
      </c>
      <c r="M53" s="27">
        <v>1</v>
      </c>
      <c r="N53" s="3">
        <v>24</v>
      </c>
      <c r="O53" s="27">
        <v>1</v>
      </c>
      <c r="P53" s="3">
        <v>18</v>
      </c>
      <c r="Q53" s="4">
        <f t="shared" si="19"/>
        <v>3</v>
      </c>
      <c r="R53" s="4">
        <f t="shared" si="12"/>
        <v>70</v>
      </c>
      <c r="S53" s="27">
        <v>1</v>
      </c>
      <c r="T53" s="3">
        <v>16</v>
      </c>
      <c r="U53" s="27">
        <v>1</v>
      </c>
      <c r="V53" s="3">
        <v>16</v>
      </c>
      <c r="W53" s="27">
        <v>1</v>
      </c>
      <c r="X53" s="3">
        <v>21</v>
      </c>
      <c r="Y53" s="3">
        <v>1</v>
      </c>
      <c r="Z53" s="3">
        <v>26</v>
      </c>
      <c r="AA53" s="3">
        <v>1</v>
      </c>
      <c r="AB53" s="3">
        <v>18</v>
      </c>
      <c r="AC53" s="4">
        <f t="shared" si="13"/>
        <v>5</v>
      </c>
      <c r="AD53" s="4">
        <f t="shared" si="14"/>
        <v>97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4">
        <f t="shared" si="15"/>
        <v>8</v>
      </c>
      <c r="AP53" s="4">
        <f t="shared" si="16"/>
        <v>167</v>
      </c>
      <c r="AQ53" s="19"/>
      <c r="AR53" s="86"/>
      <c r="AS53" s="92">
        <f t="shared" si="8"/>
        <v>20.875</v>
      </c>
      <c r="AT53" s="113">
        <f t="shared" si="9"/>
        <v>149.5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s="1" customFormat="1" ht="12.75">
      <c r="A54" s="3">
        <v>22</v>
      </c>
      <c r="B54" s="3" t="s">
        <v>25</v>
      </c>
      <c r="C54" s="65"/>
      <c r="D54" s="65"/>
      <c r="E54" s="65"/>
      <c r="F54" s="65"/>
      <c r="G54" s="65"/>
      <c r="H54" s="65"/>
      <c r="I54" s="27">
        <v>0</v>
      </c>
      <c r="J54" s="3">
        <v>0</v>
      </c>
      <c r="K54" s="27">
        <v>1</v>
      </c>
      <c r="L54" s="3">
        <v>17</v>
      </c>
      <c r="M54" s="27">
        <v>1</v>
      </c>
      <c r="N54" s="3">
        <v>20</v>
      </c>
      <c r="O54" s="27">
        <v>1</v>
      </c>
      <c r="P54" s="3">
        <v>15</v>
      </c>
      <c r="Q54" s="4">
        <f t="shared" si="19"/>
        <v>3</v>
      </c>
      <c r="R54" s="4">
        <f t="shared" si="12"/>
        <v>52</v>
      </c>
      <c r="S54" s="27">
        <v>1</v>
      </c>
      <c r="T54" s="3">
        <v>8</v>
      </c>
      <c r="U54" s="27">
        <v>1</v>
      </c>
      <c r="V54" s="3">
        <v>11</v>
      </c>
      <c r="W54" s="27">
        <v>1</v>
      </c>
      <c r="X54" s="3">
        <v>17</v>
      </c>
      <c r="Y54" s="3">
        <v>1</v>
      </c>
      <c r="Z54" s="3">
        <v>17</v>
      </c>
      <c r="AA54" s="3">
        <v>1</v>
      </c>
      <c r="AB54" s="3">
        <v>15</v>
      </c>
      <c r="AC54" s="4">
        <f t="shared" si="13"/>
        <v>5</v>
      </c>
      <c r="AD54" s="4">
        <f t="shared" si="14"/>
        <v>68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4">
        <f t="shared" si="15"/>
        <v>8</v>
      </c>
      <c r="AP54" s="4">
        <f t="shared" si="16"/>
        <v>120</v>
      </c>
      <c r="AQ54" s="19"/>
      <c r="AR54" s="86"/>
      <c r="AS54" s="92">
        <f t="shared" si="8"/>
        <v>15</v>
      </c>
      <c r="AT54" s="113">
        <f t="shared" si="9"/>
        <v>107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s="1" customFormat="1" ht="12.75">
      <c r="A55" s="3">
        <v>23</v>
      </c>
      <c r="B55" s="3" t="s">
        <v>26</v>
      </c>
      <c r="C55" s="65"/>
      <c r="D55" s="65"/>
      <c r="E55" s="65"/>
      <c r="F55" s="65"/>
      <c r="G55" s="65"/>
      <c r="H55" s="65"/>
      <c r="I55" s="27">
        <v>1</v>
      </c>
      <c r="J55" s="3">
        <v>20</v>
      </c>
      <c r="K55" s="27">
        <v>1</v>
      </c>
      <c r="L55" s="3">
        <v>22</v>
      </c>
      <c r="M55" s="27">
        <v>0</v>
      </c>
      <c r="N55" s="3">
        <v>0</v>
      </c>
      <c r="O55" s="27">
        <v>1</v>
      </c>
      <c r="P55" s="3">
        <v>15</v>
      </c>
      <c r="Q55" s="4">
        <f t="shared" si="19"/>
        <v>3</v>
      </c>
      <c r="R55" s="4">
        <f t="shared" si="12"/>
        <v>57</v>
      </c>
      <c r="S55" s="27">
        <v>1</v>
      </c>
      <c r="T55" s="3">
        <v>13</v>
      </c>
      <c r="U55" s="27">
        <v>1</v>
      </c>
      <c r="V55" s="3">
        <v>13</v>
      </c>
      <c r="W55" s="27">
        <v>1</v>
      </c>
      <c r="X55" s="3">
        <v>19</v>
      </c>
      <c r="Y55" s="3">
        <v>1</v>
      </c>
      <c r="Z55" s="3">
        <v>15</v>
      </c>
      <c r="AA55" s="3">
        <v>1</v>
      </c>
      <c r="AB55" s="3">
        <v>15</v>
      </c>
      <c r="AC55" s="4">
        <f t="shared" si="13"/>
        <v>5</v>
      </c>
      <c r="AD55" s="4">
        <f t="shared" si="14"/>
        <v>75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4">
        <f t="shared" si="15"/>
        <v>8</v>
      </c>
      <c r="AP55" s="4">
        <f t="shared" si="16"/>
        <v>132</v>
      </c>
      <c r="AQ55" s="19"/>
      <c r="AR55" s="86"/>
      <c r="AS55" s="92">
        <f t="shared" si="8"/>
        <v>16.5</v>
      </c>
      <c r="AT55" s="113">
        <f t="shared" si="9"/>
        <v>117.75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" customFormat="1" ht="12.75">
      <c r="A56" s="3">
        <v>24</v>
      </c>
      <c r="B56" s="3" t="s">
        <v>27</v>
      </c>
      <c r="C56" s="65"/>
      <c r="D56" s="65"/>
      <c r="E56" s="65"/>
      <c r="F56" s="65"/>
      <c r="G56" s="65"/>
      <c r="H56" s="65"/>
      <c r="I56" s="27">
        <v>1</v>
      </c>
      <c r="J56" s="3">
        <v>18</v>
      </c>
      <c r="K56" s="27">
        <v>1</v>
      </c>
      <c r="L56" s="3">
        <v>20</v>
      </c>
      <c r="M56" s="27">
        <v>0</v>
      </c>
      <c r="N56" s="3">
        <v>0</v>
      </c>
      <c r="O56" s="27">
        <v>1</v>
      </c>
      <c r="P56" s="3">
        <v>14</v>
      </c>
      <c r="Q56" s="4">
        <f t="shared" si="19"/>
        <v>3</v>
      </c>
      <c r="R56" s="4">
        <f t="shared" si="12"/>
        <v>52</v>
      </c>
      <c r="S56" s="27">
        <v>1</v>
      </c>
      <c r="T56" s="3">
        <v>15</v>
      </c>
      <c r="U56" s="27">
        <v>1</v>
      </c>
      <c r="V56" s="3">
        <v>10</v>
      </c>
      <c r="W56" s="27">
        <v>1</v>
      </c>
      <c r="X56" s="3">
        <v>13</v>
      </c>
      <c r="Y56" s="3">
        <v>1</v>
      </c>
      <c r="Z56" s="3">
        <v>18</v>
      </c>
      <c r="AA56" s="3">
        <v>1</v>
      </c>
      <c r="AB56" s="3">
        <v>15</v>
      </c>
      <c r="AC56" s="4">
        <f t="shared" si="13"/>
        <v>5</v>
      </c>
      <c r="AD56" s="4">
        <f t="shared" si="14"/>
        <v>71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4">
        <f t="shared" si="15"/>
        <v>8</v>
      </c>
      <c r="AP56" s="4">
        <f t="shared" si="16"/>
        <v>123</v>
      </c>
      <c r="AQ56" s="19"/>
      <c r="AR56" s="86"/>
      <c r="AS56" s="92">
        <f t="shared" si="8"/>
        <v>15.375</v>
      </c>
      <c r="AT56" s="113">
        <f t="shared" si="9"/>
        <v>110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" customFormat="1" ht="12.75">
      <c r="A57" s="3">
        <v>25</v>
      </c>
      <c r="B57" s="3" t="s">
        <v>28</v>
      </c>
      <c r="C57" s="65"/>
      <c r="D57" s="65"/>
      <c r="E57" s="65"/>
      <c r="F57" s="65"/>
      <c r="G57" s="65"/>
      <c r="H57" s="65"/>
      <c r="I57" s="27">
        <v>0</v>
      </c>
      <c r="J57" s="3">
        <v>0</v>
      </c>
      <c r="K57" s="27">
        <v>1</v>
      </c>
      <c r="L57" s="3">
        <v>18</v>
      </c>
      <c r="M57" s="27">
        <v>1</v>
      </c>
      <c r="N57" s="3">
        <v>21</v>
      </c>
      <c r="O57" s="27">
        <v>1</v>
      </c>
      <c r="P57" s="3">
        <v>17</v>
      </c>
      <c r="Q57" s="4">
        <f t="shared" si="19"/>
        <v>3</v>
      </c>
      <c r="R57" s="4">
        <f t="shared" si="12"/>
        <v>56</v>
      </c>
      <c r="S57" s="27">
        <v>1</v>
      </c>
      <c r="T57" s="3">
        <v>18</v>
      </c>
      <c r="U57" s="27">
        <v>1</v>
      </c>
      <c r="V57" s="3">
        <v>14</v>
      </c>
      <c r="W57" s="27">
        <v>1</v>
      </c>
      <c r="X57" s="3">
        <v>24</v>
      </c>
      <c r="Y57" s="3">
        <v>0</v>
      </c>
      <c r="Z57" s="3">
        <v>0</v>
      </c>
      <c r="AA57" s="3">
        <v>1</v>
      </c>
      <c r="AB57" s="3">
        <v>14</v>
      </c>
      <c r="AC57" s="4">
        <f t="shared" si="13"/>
        <v>4</v>
      </c>
      <c r="AD57" s="4">
        <f t="shared" si="14"/>
        <v>70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4">
        <f t="shared" si="15"/>
        <v>7</v>
      </c>
      <c r="AP57" s="4">
        <f t="shared" si="16"/>
        <v>126</v>
      </c>
      <c r="AQ57" s="19"/>
      <c r="AR57" s="86"/>
      <c r="AS57" s="92">
        <f t="shared" si="8"/>
        <v>18</v>
      </c>
      <c r="AT57" s="113">
        <f t="shared" si="9"/>
        <v>112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" customFormat="1" ht="12.75">
      <c r="A58" s="3">
        <v>26</v>
      </c>
      <c r="B58" s="3" t="s">
        <v>74</v>
      </c>
      <c r="C58" s="65"/>
      <c r="D58" s="65"/>
      <c r="E58" s="65"/>
      <c r="F58" s="65"/>
      <c r="G58" s="65"/>
      <c r="H58" s="65"/>
      <c r="I58" s="27">
        <v>0</v>
      </c>
      <c r="J58" s="3">
        <v>0</v>
      </c>
      <c r="K58" s="27">
        <v>1</v>
      </c>
      <c r="L58" s="3">
        <v>18</v>
      </c>
      <c r="M58" s="27">
        <v>0</v>
      </c>
      <c r="N58" s="3">
        <v>0</v>
      </c>
      <c r="O58" s="27">
        <v>1</v>
      </c>
      <c r="P58" s="3">
        <v>15</v>
      </c>
      <c r="Q58" s="4">
        <f t="shared" si="19"/>
        <v>2</v>
      </c>
      <c r="R58" s="4">
        <f t="shared" si="12"/>
        <v>33</v>
      </c>
      <c r="S58" s="27">
        <v>0</v>
      </c>
      <c r="T58" s="3">
        <v>0</v>
      </c>
      <c r="U58" s="27">
        <v>1</v>
      </c>
      <c r="V58" s="3">
        <v>18</v>
      </c>
      <c r="W58" s="27">
        <v>1</v>
      </c>
      <c r="X58" s="3">
        <v>11</v>
      </c>
      <c r="Y58" s="3">
        <v>0</v>
      </c>
      <c r="Z58" s="3">
        <v>0</v>
      </c>
      <c r="AA58" s="3">
        <v>1</v>
      </c>
      <c r="AB58" s="3">
        <v>13</v>
      </c>
      <c r="AC58" s="4">
        <f t="shared" si="13"/>
        <v>3</v>
      </c>
      <c r="AD58" s="4">
        <f t="shared" si="14"/>
        <v>42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4">
        <f t="shared" si="15"/>
        <v>5</v>
      </c>
      <c r="AP58" s="4">
        <f t="shared" si="16"/>
        <v>75</v>
      </c>
      <c r="AQ58" s="19"/>
      <c r="AR58" s="86"/>
      <c r="AS58" s="92">
        <f t="shared" si="8"/>
        <v>15</v>
      </c>
      <c r="AT58" s="113">
        <f t="shared" si="9"/>
        <v>66.75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" customFormat="1" ht="12.75">
      <c r="A59" s="3">
        <v>27</v>
      </c>
      <c r="B59" s="3" t="s">
        <v>29</v>
      </c>
      <c r="C59" s="65"/>
      <c r="D59" s="65"/>
      <c r="E59" s="65"/>
      <c r="F59" s="65"/>
      <c r="G59" s="65"/>
      <c r="H59" s="65"/>
      <c r="I59" s="27">
        <v>1</v>
      </c>
      <c r="J59" s="3">
        <v>23</v>
      </c>
      <c r="K59" s="27">
        <v>1</v>
      </c>
      <c r="L59" s="3">
        <v>28</v>
      </c>
      <c r="M59" s="27">
        <v>1</v>
      </c>
      <c r="N59" s="3">
        <v>20</v>
      </c>
      <c r="O59" s="27">
        <v>1</v>
      </c>
      <c r="P59" s="3">
        <v>22</v>
      </c>
      <c r="Q59" s="4">
        <f t="shared" si="19"/>
        <v>4</v>
      </c>
      <c r="R59" s="4">
        <f t="shared" si="12"/>
        <v>93</v>
      </c>
      <c r="S59" s="27">
        <v>1</v>
      </c>
      <c r="T59" s="3">
        <v>26</v>
      </c>
      <c r="U59" s="27">
        <v>1</v>
      </c>
      <c r="V59" s="3">
        <v>22</v>
      </c>
      <c r="W59" s="27">
        <v>1</v>
      </c>
      <c r="X59" s="3">
        <v>22</v>
      </c>
      <c r="Y59" s="3">
        <v>1</v>
      </c>
      <c r="Z59" s="3">
        <v>22</v>
      </c>
      <c r="AA59" s="3">
        <v>1</v>
      </c>
      <c r="AB59" s="3">
        <v>24</v>
      </c>
      <c r="AC59" s="4">
        <f t="shared" si="13"/>
        <v>5</v>
      </c>
      <c r="AD59" s="4">
        <f t="shared" si="14"/>
        <v>116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4">
        <f t="shared" si="15"/>
        <v>9</v>
      </c>
      <c r="AP59" s="4">
        <f t="shared" si="16"/>
        <v>209</v>
      </c>
      <c r="AQ59" s="19"/>
      <c r="AR59" s="86"/>
      <c r="AS59" s="92">
        <f t="shared" si="8"/>
        <v>23.22222222222222</v>
      </c>
      <c r="AT59" s="113">
        <f t="shared" si="9"/>
        <v>185.75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" customFormat="1" ht="12.75">
      <c r="A60" s="3">
        <v>28</v>
      </c>
      <c r="B60" s="3" t="s">
        <v>20</v>
      </c>
      <c r="C60" s="65"/>
      <c r="D60" s="65"/>
      <c r="E60" s="65"/>
      <c r="F60" s="65"/>
      <c r="G60" s="65"/>
      <c r="H60" s="65"/>
      <c r="I60" s="27">
        <v>1</v>
      </c>
      <c r="J60" s="3">
        <v>19</v>
      </c>
      <c r="K60" s="27">
        <v>0</v>
      </c>
      <c r="L60" s="3">
        <v>0</v>
      </c>
      <c r="M60" s="27">
        <v>1</v>
      </c>
      <c r="N60" s="3">
        <v>17</v>
      </c>
      <c r="O60" s="27">
        <v>0</v>
      </c>
      <c r="P60" s="3">
        <v>0</v>
      </c>
      <c r="Q60" s="4">
        <f>I60+K60+M60+O60</f>
        <v>2</v>
      </c>
      <c r="R60" s="4">
        <f t="shared" si="12"/>
        <v>36</v>
      </c>
      <c r="S60" s="27">
        <v>1</v>
      </c>
      <c r="T60" s="3">
        <v>13</v>
      </c>
      <c r="U60" s="27">
        <v>1</v>
      </c>
      <c r="V60" s="3">
        <v>16</v>
      </c>
      <c r="W60" s="27">
        <v>1</v>
      </c>
      <c r="X60" s="3">
        <v>13</v>
      </c>
      <c r="Y60" s="3">
        <v>1</v>
      </c>
      <c r="Z60" s="3">
        <v>13</v>
      </c>
      <c r="AA60" s="3">
        <v>1</v>
      </c>
      <c r="AB60" s="3">
        <v>14</v>
      </c>
      <c r="AC60" s="4">
        <f t="shared" si="13"/>
        <v>5</v>
      </c>
      <c r="AD60" s="4">
        <f t="shared" si="14"/>
        <v>69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4">
        <f t="shared" si="15"/>
        <v>7</v>
      </c>
      <c r="AP60" s="4">
        <f t="shared" si="16"/>
        <v>105</v>
      </c>
      <c r="AQ60" s="19"/>
      <c r="AR60" s="86"/>
      <c r="AS60" s="92">
        <f t="shared" si="8"/>
        <v>15</v>
      </c>
      <c r="AT60" s="113">
        <f t="shared" si="9"/>
        <v>96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s="1" customFormat="1" ht="11.25" customHeight="1">
      <c r="A61" s="3">
        <v>29</v>
      </c>
      <c r="B61" s="3" t="s">
        <v>52</v>
      </c>
      <c r="C61" s="65"/>
      <c r="D61" s="65"/>
      <c r="E61" s="65"/>
      <c r="F61" s="65"/>
      <c r="G61" s="65"/>
      <c r="H61" s="65"/>
      <c r="I61" s="27">
        <v>1</v>
      </c>
      <c r="J61" s="19">
        <v>20</v>
      </c>
      <c r="K61" s="27">
        <v>1</v>
      </c>
      <c r="L61" s="3">
        <v>8</v>
      </c>
      <c r="M61" s="27">
        <v>1</v>
      </c>
      <c r="N61" s="3">
        <v>13</v>
      </c>
      <c r="O61" s="27">
        <v>1</v>
      </c>
      <c r="P61" s="3">
        <v>15</v>
      </c>
      <c r="Q61" s="4">
        <f t="shared" si="19"/>
        <v>4</v>
      </c>
      <c r="R61" s="4">
        <f t="shared" si="12"/>
        <v>56</v>
      </c>
      <c r="S61" s="27">
        <v>1</v>
      </c>
      <c r="T61" s="3">
        <v>10</v>
      </c>
      <c r="U61" s="27">
        <v>1</v>
      </c>
      <c r="V61" s="3">
        <v>17</v>
      </c>
      <c r="W61" s="27">
        <v>1</v>
      </c>
      <c r="X61" s="3">
        <v>19</v>
      </c>
      <c r="Y61" s="3">
        <v>1</v>
      </c>
      <c r="Z61" s="3">
        <v>18</v>
      </c>
      <c r="AA61" s="3">
        <v>1</v>
      </c>
      <c r="AB61" s="3">
        <v>20</v>
      </c>
      <c r="AC61" s="4">
        <f t="shared" si="13"/>
        <v>5</v>
      </c>
      <c r="AD61" s="4">
        <f t="shared" si="14"/>
        <v>84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4">
        <f t="shared" si="15"/>
        <v>9</v>
      </c>
      <c r="AP61" s="4">
        <f t="shared" si="16"/>
        <v>140</v>
      </c>
      <c r="AQ61" s="19"/>
      <c r="AR61" s="86"/>
      <c r="AS61" s="92">
        <f t="shared" si="8"/>
        <v>15.555555555555555</v>
      </c>
      <c r="AT61" s="113">
        <f t="shared" si="9"/>
        <v>126</v>
      </c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s="1" customFormat="1" ht="12.75">
      <c r="A62" s="3">
        <v>30</v>
      </c>
      <c r="B62" s="3" t="s">
        <v>30</v>
      </c>
      <c r="C62" s="65"/>
      <c r="D62" s="65"/>
      <c r="E62" s="65"/>
      <c r="F62" s="65"/>
      <c r="G62" s="65"/>
      <c r="H62" s="65"/>
      <c r="I62" s="27">
        <v>1</v>
      </c>
      <c r="J62" s="3">
        <v>20</v>
      </c>
      <c r="K62" s="27">
        <v>1</v>
      </c>
      <c r="L62" s="3">
        <v>22</v>
      </c>
      <c r="M62" s="27">
        <v>0</v>
      </c>
      <c r="N62" s="3"/>
      <c r="O62" s="27">
        <v>1</v>
      </c>
      <c r="P62" s="3">
        <v>18</v>
      </c>
      <c r="Q62" s="4">
        <f t="shared" si="19"/>
        <v>3</v>
      </c>
      <c r="R62" s="4">
        <f t="shared" si="12"/>
        <v>60</v>
      </c>
      <c r="S62" s="27">
        <v>1</v>
      </c>
      <c r="T62" s="3">
        <v>17</v>
      </c>
      <c r="U62" s="27">
        <v>1</v>
      </c>
      <c r="V62" s="3">
        <v>18</v>
      </c>
      <c r="W62" s="27">
        <v>1</v>
      </c>
      <c r="X62" s="3">
        <v>13</v>
      </c>
      <c r="Y62" s="3">
        <v>1</v>
      </c>
      <c r="Z62" s="3">
        <v>17</v>
      </c>
      <c r="AA62" s="3">
        <v>1</v>
      </c>
      <c r="AB62" s="3">
        <v>20</v>
      </c>
      <c r="AC62" s="4">
        <f t="shared" si="13"/>
        <v>5</v>
      </c>
      <c r="AD62" s="4">
        <f t="shared" si="14"/>
        <v>85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4">
        <f t="shared" si="15"/>
        <v>8</v>
      </c>
      <c r="AP62" s="4">
        <f t="shared" si="16"/>
        <v>145</v>
      </c>
      <c r="AQ62" s="19"/>
      <c r="AR62" s="86"/>
      <c r="AS62" s="92">
        <f t="shared" si="8"/>
        <v>18.125</v>
      </c>
      <c r="AT62" s="113">
        <f t="shared" si="9"/>
        <v>130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1" customFormat="1" ht="12.75">
      <c r="A63" s="3">
        <v>31</v>
      </c>
      <c r="B63" s="3" t="s">
        <v>61</v>
      </c>
      <c r="C63" s="65"/>
      <c r="D63" s="65"/>
      <c r="E63" s="65"/>
      <c r="F63" s="65"/>
      <c r="G63" s="65"/>
      <c r="H63" s="65"/>
      <c r="I63" s="27">
        <v>1</v>
      </c>
      <c r="J63" s="3">
        <v>25</v>
      </c>
      <c r="K63" s="27">
        <v>0</v>
      </c>
      <c r="L63" s="3">
        <v>0</v>
      </c>
      <c r="M63" s="27">
        <v>1</v>
      </c>
      <c r="N63" s="3">
        <v>14</v>
      </c>
      <c r="O63" s="27">
        <v>1</v>
      </c>
      <c r="P63" s="3">
        <v>11</v>
      </c>
      <c r="Q63" s="4">
        <f t="shared" si="19"/>
        <v>3</v>
      </c>
      <c r="R63" s="4">
        <f t="shared" si="12"/>
        <v>50</v>
      </c>
      <c r="S63" s="27">
        <v>1</v>
      </c>
      <c r="T63" s="3">
        <v>14</v>
      </c>
      <c r="U63" s="27">
        <v>0</v>
      </c>
      <c r="V63" s="3">
        <v>0</v>
      </c>
      <c r="W63" s="27">
        <v>1</v>
      </c>
      <c r="X63" s="3">
        <v>16</v>
      </c>
      <c r="Y63" s="3">
        <v>1</v>
      </c>
      <c r="Z63" s="3">
        <v>14</v>
      </c>
      <c r="AA63" s="3">
        <v>1</v>
      </c>
      <c r="AB63" s="3">
        <v>10</v>
      </c>
      <c r="AC63" s="4">
        <f t="shared" si="13"/>
        <v>4</v>
      </c>
      <c r="AD63" s="4">
        <f t="shared" si="14"/>
        <v>54</v>
      </c>
      <c r="AE63" s="14"/>
      <c r="AF63" s="14"/>
      <c r="AG63" s="3"/>
      <c r="AH63" s="3"/>
      <c r="AI63" s="3"/>
      <c r="AJ63" s="3"/>
      <c r="AK63" s="3"/>
      <c r="AL63" s="3"/>
      <c r="AM63" s="4"/>
      <c r="AN63" s="4"/>
      <c r="AO63" s="4">
        <f t="shared" si="15"/>
        <v>7</v>
      </c>
      <c r="AP63" s="4">
        <f t="shared" si="16"/>
        <v>104</v>
      </c>
      <c r="AQ63" s="19"/>
      <c r="AR63" s="86"/>
      <c r="AS63" s="92">
        <f t="shared" si="8"/>
        <v>14.857142857142858</v>
      </c>
      <c r="AT63" s="113">
        <f t="shared" si="9"/>
        <v>91.5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1" customFormat="1" ht="13.5" thickBot="1">
      <c r="A64" s="3">
        <v>32</v>
      </c>
      <c r="B64" s="3" t="s">
        <v>19</v>
      </c>
      <c r="C64" s="65"/>
      <c r="D64" s="65"/>
      <c r="E64" s="65"/>
      <c r="F64" s="65"/>
      <c r="G64" s="65"/>
      <c r="H64" s="65"/>
      <c r="I64" s="27">
        <v>1</v>
      </c>
      <c r="J64" s="3">
        <v>20</v>
      </c>
      <c r="K64" s="27">
        <v>1</v>
      </c>
      <c r="L64" s="3">
        <v>22</v>
      </c>
      <c r="M64" s="27">
        <v>1</v>
      </c>
      <c r="N64" s="3">
        <v>19</v>
      </c>
      <c r="O64" s="27">
        <v>1</v>
      </c>
      <c r="P64" s="3">
        <v>17</v>
      </c>
      <c r="Q64" s="4">
        <f t="shared" si="19"/>
        <v>4</v>
      </c>
      <c r="R64" s="4">
        <f t="shared" si="12"/>
        <v>78</v>
      </c>
      <c r="S64" s="27">
        <v>1</v>
      </c>
      <c r="T64" s="3">
        <v>20</v>
      </c>
      <c r="U64" s="27">
        <v>1</v>
      </c>
      <c r="V64" s="3">
        <v>20</v>
      </c>
      <c r="W64" s="27">
        <v>1</v>
      </c>
      <c r="X64" s="3">
        <v>14</v>
      </c>
      <c r="Y64" s="3">
        <v>1</v>
      </c>
      <c r="Z64" s="3">
        <v>17</v>
      </c>
      <c r="AA64" s="3">
        <v>1</v>
      </c>
      <c r="AB64" s="3">
        <v>20</v>
      </c>
      <c r="AC64" s="4">
        <f t="shared" si="13"/>
        <v>5</v>
      </c>
      <c r="AD64" s="4">
        <f t="shared" si="14"/>
        <v>91</v>
      </c>
      <c r="AE64" s="4"/>
      <c r="AF64" s="4"/>
      <c r="AG64" s="3"/>
      <c r="AH64" s="3"/>
      <c r="AI64" s="3"/>
      <c r="AJ64" s="3"/>
      <c r="AK64" s="3"/>
      <c r="AL64" s="3"/>
      <c r="AM64" s="4"/>
      <c r="AN64" s="4"/>
      <c r="AO64" s="4">
        <f t="shared" si="15"/>
        <v>9</v>
      </c>
      <c r="AP64" s="4">
        <f t="shared" si="16"/>
        <v>169</v>
      </c>
      <c r="AQ64" s="19"/>
      <c r="AR64" s="19"/>
      <c r="AS64" s="93">
        <f t="shared" si="8"/>
        <v>18.77777777777778</v>
      </c>
      <c r="AT64" s="114">
        <f t="shared" si="9"/>
        <v>149.5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1" customFormat="1" ht="13.5" thickBot="1">
      <c r="A65" s="90"/>
      <c r="B65" s="45" t="s">
        <v>62</v>
      </c>
      <c r="C65" s="68"/>
      <c r="D65" s="68"/>
      <c r="E65" s="68">
        <v>3</v>
      </c>
      <c r="F65" s="68">
        <v>58</v>
      </c>
      <c r="G65" s="68">
        <v>1</v>
      </c>
      <c r="H65" s="68">
        <v>22</v>
      </c>
      <c r="I65" s="45">
        <f>SUM(I31:I64)</f>
        <v>29</v>
      </c>
      <c r="J65" s="45">
        <f aca="true" t="shared" si="20" ref="J65:AP65">SUM(J31:J64)</f>
        <v>662</v>
      </c>
      <c r="K65" s="45">
        <f t="shared" si="20"/>
        <v>26</v>
      </c>
      <c r="L65" s="45">
        <f t="shared" si="20"/>
        <v>565</v>
      </c>
      <c r="M65" s="45">
        <f t="shared" si="20"/>
        <v>28</v>
      </c>
      <c r="N65" s="45">
        <f t="shared" si="20"/>
        <v>626</v>
      </c>
      <c r="O65" s="45">
        <f t="shared" si="20"/>
        <v>32</v>
      </c>
      <c r="P65" s="45">
        <f t="shared" si="20"/>
        <v>631</v>
      </c>
      <c r="Q65" s="45">
        <f t="shared" si="20"/>
        <v>115</v>
      </c>
      <c r="R65" s="45">
        <f t="shared" si="20"/>
        <v>2484</v>
      </c>
      <c r="S65" s="45">
        <f t="shared" si="20"/>
        <v>33</v>
      </c>
      <c r="T65" s="45">
        <f t="shared" si="20"/>
        <v>615</v>
      </c>
      <c r="U65" s="45">
        <f t="shared" si="20"/>
        <v>34</v>
      </c>
      <c r="V65" s="45">
        <f t="shared" si="20"/>
        <v>630</v>
      </c>
      <c r="W65" s="45">
        <f t="shared" si="20"/>
        <v>34</v>
      </c>
      <c r="X65" s="45">
        <f t="shared" si="20"/>
        <v>665</v>
      </c>
      <c r="Y65" s="45">
        <f t="shared" si="20"/>
        <v>33</v>
      </c>
      <c r="Z65" s="45">
        <f t="shared" si="20"/>
        <v>648</v>
      </c>
      <c r="AA65" s="45">
        <f t="shared" si="20"/>
        <v>36</v>
      </c>
      <c r="AB65" s="45">
        <f t="shared" si="20"/>
        <v>695</v>
      </c>
      <c r="AC65" s="45">
        <f t="shared" si="20"/>
        <v>170</v>
      </c>
      <c r="AD65" s="45">
        <f t="shared" si="20"/>
        <v>3253</v>
      </c>
      <c r="AE65" s="45">
        <f t="shared" si="20"/>
        <v>0</v>
      </c>
      <c r="AF65" s="45">
        <f t="shared" si="20"/>
        <v>0</v>
      </c>
      <c r="AG65" s="45"/>
      <c r="AH65" s="45"/>
      <c r="AI65" s="45"/>
      <c r="AJ65" s="45"/>
      <c r="AK65" s="45"/>
      <c r="AL65" s="45"/>
      <c r="AM65" s="45"/>
      <c r="AN65" s="45"/>
      <c r="AO65" s="45">
        <f t="shared" si="20"/>
        <v>285</v>
      </c>
      <c r="AP65" s="45">
        <f t="shared" si="20"/>
        <v>5737</v>
      </c>
      <c r="AQ65" s="45"/>
      <c r="AR65" s="110"/>
      <c r="AS65" s="111">
        <f t="shared" si="8"/>
        <v>20.12982456140351</v>
      </c>
      <c r="AT65" s="115">
        <f t="shared" si="9"/>
        <v>5116</v>
      </c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s="1" customFormat="1" ht="12.75">
      <c r="A66" s="13"/>
      <c r="B66" s="13"/>
      <c r="C66" s="69"/>
      <c r="D66" s="69"/>
      <c r="E66" s="69"/>
      <c r="F66" s="69"/>
      <c r="G66" s="69"/>
      <c r="H66" s="69"/>
      <c r="I66" s="30"/>
      <c r="J66" s="13"/>
      <c r="K66" s="30"/>
      <c r="L66" s="13"/>
      <c r="M66" s="30"/>
      <c r="N66" s="13"/>
      <c r="O66" s="30"/>
      <c r="P66" s="13"/>
      <c r="Q66" s="14" t="s">
        <v>86</v>
      </c>
      <c r="R66" s="14"/>
      <c r="S66" s="30"/>
      <c r="T66" s="13"/>
      <c r="U66" s="30"/>
      <c r="V66" s="13"/>
      <c r="W66" s="30"/>
      <c r="X66" s="13"/>
      <c r="Y66" s="13"/>
      <c r="Z66" s="13"/>
      <c r="AA66" s="13"/>
      <c r="AB66" s="13"/>
      <c r="AC66" s="14"/>
      <c r="AD66" s="14"/>
      <c r="AE66" s="14"/>
      <c r="AF66" s="14"/>
      <c r="AG66" s="13"/>
      <c r="AH66" s="13"/>
      <c r="AI66" s="13"/>
      <c r="AJ66" s="13"/>
      <c r="AK66" s="13"/>
      <c r="AL66" s="13"/>
      <c r="AM66" s="14"/>
      <c r="AN66" s="14"/>
      <c r="AO66" s="14"/>
      <c r="AP66" s="14"/>
      <c r="AQ66" s="21"/>
      <c r="AR66" s="88"/>
      <c r="AS66" s="95"/>
      <c r="AT66" s="117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s="1" customFormat="1" ht="13.5" thickBot="1">
      <c r="A67" s="3">
        <v>1</v>
      </c>
      <c r="B67" s="11" t="s">
        <v>31</v>
      </c>
      <c r="C67" s="65"/>
      <c r="D67" s="65"/>
      <c r="E67" s="65"/>
      <c r="F67" s="65"/>
      <c r="G67" s="65"/>
      <c r="H67" s="65"/>
      <c r="I67" s="27">
        <v>3</v>
      </c>
      <c r="J67" s="3">
        <v>78</v>
      </c>
      <c r="K67" s="27">
        <v>2</v>
      </c>
      <c r="L67" s="3">
        <v>62</v>
      </c>
      <c r="M67" s="27">
        <v>2</v>
      </c>
      <c r="N67" s="3">
        <v>55</v>
      </c>
      <c r="O67" s="27">
        <v>3</v>
      </c>
      <c r="P67" s="3">
        <v>81</v>
      </c>
      <c r="Q67" s="4">
        <f>O67+M67+K67+I67</f>
        <v>10</v>
      </c>
      <c r="R67" s="4">
        <f>P67+N67+L67+J67</f>
        <v>276</v>
      </c>
      <c r="S67" s="27"/>
      <c r="T67" s="3"/>
      <c r="U67" s="27"/>
      <c r="V67" s="3"/>
      <c r="W67" s="27"/>
      <c r="X67" s="3"/>
      <c r="Y67" s="3"/>
      <c r="Z67" s="3"/>
      <c r="AA67" s="3"/>
      <c r="AB67" s="3"/>
      <c r="AC67" s="4"/>
      <c r="AD67" s="4"/>
      <c r="AE67" s="4"/>
      <c r="AF67" s="4"/>
      <c r="AG67" s="3"/>
      <c r="AH67" s="3"/>
      <c r="AI67" s="3"/>
      <c r="AJ67" s="3"/>
      <c r="AK67" s="3"/>
      <c r="AL67" s="3"/>
      <c r="AM67" s="4"/>
      <c r="AN67" s="4"/>
      <c r="AO67" s="4">
        <f>AC67+Q67</f>
        <v>10</v>
      </c>
      <c r="AP67" s="4">
        <f>AN67+R67</f>
        <v>276</v>
      </c>
      <c r="AQ67" s="19"/>
      <c r="AR67" s="86"/>
      <c r="AS67" s="93">
        <f t="shared" si="8"/>
        <v>27.6</v>
      </c>
      <c r="AT67" s="114">
        <f t="shared" si="9"/>
        <v>207</v>
      </c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68" s="1" customFormat="1" ht="13.5" thickBot="1">
      <c r="A68" s="44"/>
      <c r="B68" s="45" t="s">
        <v>51</v>
      </c>
      <c r="C68" s="68"/>
      <c r="D68" s="68"/>
      <c r="E68" s="71"/>
      <c r="F68" s="71"/>
      <c r="G68" s="71"/>
      <c r="H68" s="71"/>
      <c r="I68" s="45">
        <f aca="true" t="shared" si="21" ref="I68:R68">I67</f>
        <v>3</v>
      </c>
      <c r="J68" s="45">
        <f t="shared" si="21"/>
        <v>78</v>
      </c>
      <c r="K68" s="45">
        <f t="shared" si="21"/>
        <v>2</v>
      </c>
      <c r="L68" s="45">
        <f t="shared" si="21"/>
        <v>62</v>
      </c>
      <c r="M68" s="45">
        <f t="shared" si="21"/>
        <v>2</v>
      </c>
      <c r="N68" s="45">
        <f t="shared" si="21"/>
        <v>55</v>
      </c>
      <c r="O68" s="45">
        <f t="shared" si="21"/>
        <v>3</v>
      </c>
      <c r="P68" s="45">
        <f t="shared" si="21"/>
        <v>81</v>
      </c>
      <c r="Q68" s="45">
        <f t="shared" si="21"/>
        <v>10</v>
      </c>
      <c r="R68" s="45">
        <f t="shared" si="21"/>
        <v>276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>
        <f>AO67</f>
        <v>10</v>
      </c>
      <c r="AP68" s="45">
        <f>AP67</f>
        <v>276</v>
      </c>
      <c r="AQ68" s="56"/>
      <c r="AR68" s="89"/>
      <c r="AS68" s="94">
        <f t="shared" si="8"/>
        <v>27.6</v>
      </c>
      <c r="AT68" s="115">
        <f t="shared" si="9"/>
        <v>207</v>
      </c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68" s="1" customFormat="1" ht="12.75" customHeight="1">
      <c r="A69" s="13"/>
      <c r="B69" s="21"/>
      <c r="C69" s="69"/>
      <c r="D69" s="69"/>
      <c r="E69" s="69"/>
      <c r="F69" s="69"/>
      <c r="G69" s="69"/>
      <c r="H69" s="69"/>
      <c r="I69" s="30"/>
      <c r="J69" s="13"/>
      <c r="K69" s="30"/>
      <c r="L69" s="13"/>
      <c r="M69" s="30"/>
      <c r="N69" s="13"/>
      <c r="O69" s="30"/>
      <c r="P69" s="13"/>
      <c r="Q69" s="14" t="s">
        <v>73</v>
      </c>
      <c r="R69" s="14"/>
      <c r="S69" s="30"/>
      <c r="T69" s="13"/>
      <c r="U69" s="30"/>
      <c r="V69" s="13"/>
      <c r="W69" s="30"/>
      <c r="X69" s="13"/>
      <c r="Y69" s="13"/>
      <c r="Z69" s="13"/>
      <c r="AA69" s="13"/>
      <c r="AB69" s="13"/>
      <c r="AC69" s="14"/>
      <c r="AD69" s="14"/>
      <c r="AE69" s="14"/>
      <c r="AF69" s="14"/>
      <c r="AG69" s="13"/>
      <c r="AH69" s="13"/>
      <c r="AI69" s="13"/>
      <c r="AJ69" s="13"/>
      <c r="AK69" s="13"/>
      <c r="AL69" s="13"/>
      <c r="AM69" s="14"/>
      <c r="AN69" s="14"/>
      <c r="AO69" s="14"/>
      <c r="AP69" s="14"/>
      <c r="AQ69" s="21"/>
      <c r="AR69" s="88"/>
      <c r="AS69" s="95"/>
      <c r="AT69" s="117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68" s="1" customFormat="1" ht="12.75" customHeight="1">
      <c r="A70" s="3">
        <v>1</v>
      </c>
      <c r="B70" s="80" t="s">
        <v>93</v>
      </c>
      <c r="C70" s="65"/>
      <c r="D70" s="65"/>
      <c r="E70" s="65">
        <v>1</v>
      </c>
      <c r="F70" s="65">
        <v>23</v>
      </c>
      <c r="G70" s="65">
        <v>1</v>
      </c>
      <c r="H70" s="65">
        <v>27</v>
      </c>
      <c r="I70" s="27">
        <v>1</v>
      </c>
      <c r="J70" s="3">
        <v>14</v>
      </c>
      <c r="K70" s="27">
        <v>1</v>
      </c>
      <c r="L70" s="3">
        <v>13</v>
      </c>
      <c r="M70" s="27">
        <v>1</v>
      </c>
      <c r="N70" s="3">
        <v>19</v>
      </c>
      <c r="O70" s="27">
        <v>1</v>
      </c>
      <c r="P70" s="3">
        <v>18</v>
      </c>
      <c r="Q70" s="4">
        <f aca="true" t="shared" si="22" ref="Q70:R73">I70+K70+M70+O70</f>
        <v>4</v>
      </c>
      <c r="R70" s="4">
        <f t="shared" si="22"/>
        <v>64</v>
      </c>
      <c r="S70" s="27"/>
      <c r="T70" s="3"/>
      <c r="U70" s="27"/>
      <c r="V70" s="3"/>
      <c r="W70" s="27"/>
      <c r="X70" s="3"/>
      <c r="Y70" s="3"/>
      <c r="Z70" s="3"/>
      <c r="AA70" s="3"/>
      <c r="AB70" s="3"/>
      <c r="AC70" s="4"/>
      <c r="AD70" s="4"/>
      <c r="AE70" s="4"/>
      <c r="AF70" s="4"/>
      <c r="AG70" s="3"/>
      <c r="AH70" s="3"/>
      <c r="AI70" s="3"/>
      <c r="AJ70" s="3"/>
      <c r="AK70" s="3"/>
      <c r="AL70" s="3"/>
      <c r="AM70" s="4"/>
      <c r="AN70" s="4"/>
      <c r="AO70" s="4">
        <f>Q70+AC70</f>
        <v>4</v>
      </c>
      <c r="AP70" s="4">
        <f>R70+AD70</f>
        <v>64</v>
      </c>
      <c r="AQ70" s="19">
        <f aca="true" t="shared" si="23" ref="AQ70:AR73">C70+E70+G70</f>
        <v>2</v>
      </c>
      <c r="AR70" s="86">
        <f t="shared" si="23"/>
        <v>50</v>
      </c>
      <c r="AS70" s="92">
        <f t="shared" si="8"/>
        <v>16</v>
      </c>
      <c r="AT70" s="113">
        <f t="shared" si="9"/>
        <v>48</v>
      </c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1:68" s="1" customFormat="1" ht="12.75" customHeight="1">
      <c r="A71" s="3">
        <v>2</v>
      </c>
      <c r="B71" s="80" t="s">
        <v>75</v>
      </c>
      <c r="C71" s="65"/>
      <c r="D71" s="65"/>
      <c r="E71" s="65">
        <v>1</v>
      </c>
      <c r="F71" s="65">
        <v>18</v>
      </c>
      <c r="G71" s="65">
        <v>1</v>
      </c>
      <c r="H71" s="65">
        <v>17</v>
      </c>
      <c r="I71" s="27">
        <v>1</v>
      </c>
      <c r="J71" s="3">
        <v>17</v>
      </c>
      <c r="K71" s="27">
        <v>0</v>
      </c>
      <c r="L71" s="3">
        <v>0</v>
      </c>
      <c r="M71" s="27">
        <v>1</v>
      </c>
      <c r="N71" s="3">
        <v>18</v>
      </c>
      <c r="O71" s="27">
        <v>0</v>
      </c>
      <c r="P71" s="3">
        <v>0</v>
      </c>
      <c r="Q71" s="4">
        <f t="shared" si="22"/>
        <v>2</v>
      </c>
      <c r="R71" s="4">
        <f t="shared" si="22"/>
        <v>35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4"/>
      <c r="AD71" s="4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4">
        <f>Q71+AC71</f>
        <v>2</v>
      </c>
      <c r="AP71" s="4">
        <f>R71+AD71</f>
        <v>35</v>
      </c>
      <c r="AQ71" s="19">
        <f t="shared" si="23"/>
        <v>2</v>
      </c>
      <c r="AR71" s="86">
        <f t="shared" si="23"/>
        <v>35</v>
      </c>
      <c r="AS71" s="92">
        <f t="shared" si="8"/>
        <v>17.5</v>
      </c>
      <c r="AT71" s="113">
        <f t="shared" si="9"/>
        <v>26.25</v>
      </c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68" s="1" customFormat="1" ht="12.75">
      <c r="A72" s="3">
        <v>3</v>
      </c>
      <c r="B72" s="81" t="s">
        <v>94</v>
      </c>
      <c r="C72" s="66"/>
      <c r="D72" s="66"/>
      <c r="E72" s="65">
        <v>1</v>
      </c>
      <c r="F72" s="65">
        <v>16</v>
      </c>
      <c r="G72" s="65">
        <v>1</v>
      </c>
      <c r="H72" s="65">
        <v>14</v>
      </c>
      <c r="I72" s="27">
        <v>0</v>
      </c>
      <c r="J72" s="3">
        <v>0</v>
      </c>
      <c r="K72" s="27">
        <v>1</v>
      </c>
      <c r="L72" s="3">
        <v>13</v>
      </c>
      <c r="M72" s="27">
        <v>0</v>
      </c>
      <c r="N72" s="3">
        <v>0</v>
      </c>
      <c r="O72" s="27">
        <v>1</v>
      </c>
      <c r="P72" s="3">
        <v>13</v>
      </c>
      <c r="Q72" s="4">
        <f t="shared" si="22"/>
        <v>2</v>
      </c>
      <c r="R72" s="4">
        <f t="shared" si="22"/>
        <v>26</v>
      </c>
      <c r="S72" s="27"/>
      <c r="T72" s="3"/>
      <c r="U72" s="27"/>
      <c r="V72" s="3"/>
      <c r="W72" s="27"/>
      <c r="X72" s="3"/>
      <c r="Y72" s="3"/>
      <c r="Z72" s="3"/>
      <c r="AA72" s="3"/>
      <c r="AB72" s="3"/>
      <c r="AC72" s="4"/>
      <c r="AD72" s="4"/>
      <c r="AE72" s="4"/>
      <c r="AF72" s="4"/>
      <c r="AG72" s="3"/>
      <c r="AH72" s="3"/>
      <c r="AI72" s="3"/>
      <c r="AJ72" s="3"/>
      <c r="AK72" s="3"/>
      <c r="AL72" s="3"/>
      <c r="AM72" s="4"/>
      <c r="AN72" s="4"/>
      <c r="AO72" s="4">
        <f>AC72+Q72</f>
        <v>2</v>
      </c>
      <c r="AP72" s="4">
        <f>AD72+R72</f>
        <v>26</v>
      </c>
      <c r="AQ72" s="19">
        <f t="shared" si="23"/>
        <v>2</v>
      </c>
      <c r="AR72" s="86">
        <f t="shared" si="23"/>
        <v>30</v>
      </c>
      <c r="AS72" s="92">
        <f t="shared" si="8"/>
        <v>13</v>
      </c>
      <c r="AT72" s="113">
        <f t="shared" si="9"/>
        <v>19.5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1:68" s="1" customFormat="1" ht="13.5" thickBot="1">
      <c r="A73" s="11">
        <v>4</v>
      </c>
      <c r="B73" s="79" t="s">
        <v>76</v>
      </c>
      <c r="C73" s="78">
        <v>0</v>
      </c>
      <c r="D73" s="78"/>
      <c r="E73" s="76">
        <v>1</v>
      </c>
      <c r="F73" s="76">
        <v>19</v>
      </c>
      <c r="G73" s="76"/>
      <c r="H73" s="76"/>
      <c r="I73" s="77">
        <v>0</v>
      </c>
      <c r="J73" s="75">
        <v>0</v>
      </c>
      <c r="K73" s="77">
        <v>1</v>
      </c>
      <c r="L73" s="75">
        <v>15</v>
      </c>
      <c r="M73" s="77">
        <v>0</v>
      </c>
      <c r="N73" s="75">
        <v>0</v>
      </c>
      <c r="O73" s="77">
        <v>1</v>
      </c>
      <c r="P73" s="75">
        <v>13</v>
      </c>
      <c r="Q73" s="12">
        <f t="shared" si="22"/>
        <v>2</v>
      </c>
      <c r="R73" s="12">
        <f t="shared" si="22"/>
        <v>28</v>
      </c>
      <c r="S73" s="77"/>
      <c r="T73" s="75"/>
      <c r="U73" s="77"/>
      <c r="V73" s="75"/>
      <c r="W73" s="77"/>
      <c r="X73" s="75"/>
      <c r="Y73" s="75"/>
      <c r="Z73" s="75"/>
      <c r="AA73" s="75"/>
      <c r="AB73" s="75"/>
      <c r="AC73" s="15"/>
      <c r="AD73" s="15"/>
      <c r="AE73" s="15"/>
      <c r="AF73" s="15"/>
      <c r="AG73" s="75"/>
      <c r="AH73" s="75"/>
      <c r="AI73" s="75"/>
      <c r="AJ73" s="75"/>
      <c r="AK73" s="75"/>
      <c r="AL73" s="75"/>
      <c r="AM73" s="15"/>
      <c r="AN73" s="15"/>
      <c r="AO73" s="12">
        <f>AC73+Q73</f>
        <v>2</v>
      </c>
      <c r="AP73" s="12">
        <f>AD73+R73</f>
        <v>28</v>
      </c>
      <c r="AQ73" s="105">
        <f t="shared" si="23"/>
        <v>1</v>
      </c>
      <c r="AR73" s="106">
        <f t="shared" si="23"/>
        <v>19</v>
      </c>
      <c r="AS73" s="93">
        <f t="shared" si="8"/>
        <v>14</v>
      </c>
      <c r="AT73" s="113">
        <f t="shared" si="9"/>
        <v>21</v>
      </c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</row>
    <row r="74" spans="1:68" s="104" customFormat="1" ht="12" thickBot="1">
      <c r="A74" s="82"/>
      <c r="B74" s="101" t="s">
        <v>59</v>
      </c>
      <c r="C74" s="102">
        <f aca="true" t="shared" si="24" ref="C74:R74">SUM(C70:C73)</f>
        <v>0</v>
      </c>
      <c r="D74" s="102">
        <f t="shared" si="24"/>
        <v>0</v>
      </c>
      <c r="E74" s="102">
        <f t="shared" si="24"/>
        <v>4</v>
      </c>
      <c r="F74" s="102">
        <f t="shared" si="24"/>
        <v>76</v>
      </c>
      <c r="G74" s="102">
        <f t="shared" si="24"/>
        <v>3</v>
      </c>
      <c r="H74" s="102">
        <f t="shared" si="24"/>
        <v>58</v>
      </c>
      <c r="I74" s="102">
        <f t="shared" si="24"/>
        <v>2</v>
      </c>
      <c r="J74" s="102">
        <f t="shared" si="24"/>
        <v>31</v>
      </c>
      <c r="K74" s="102">
        <f t="shared" si="24"/>
        <v>3</v>
      </c>
      <c r="L74" s="102">
        <f t="shared" si="24"/>
        <v>41</v>
      </c>
      <c r="M74" s="102">
        <f t="shared" si="24"/>
        <v>2</v>
      </c>
      <c r="N74" s="102">
        <f t="shared" si="24"/>
        <v>37</v>
      </c>
      <c r="O74" s="102">
        <f t="shared" si="24"/>
        <v>3</v>
      </c>
      <c r="P74" s="102">
        <f t="shared" si="24"/>
        <v>44</v>
      </c>
      <c r="Q74" s="102">
        <f t="shared" si="24"/>
        <v>10</v>
      </c>
      <c r="R74" s="102">
        <f t="shared" si="24"/>
        <v>153</v>
      </c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>
        <f>SUM(AO70:AO73)</f>
        <v>10</v>
      </c>
      <c r="AP74" s="102">
        <f>SUM(AP70:AP73)</f>
        <v>153</v>
      </c>
      <c r="AQ74" s="102">
        <f>SUM(AQ70:AQ73)</f>
        <v>7</v>
      </c>
      <c r="AR74" s="102">
        <f>SUM(AR70:AR73)</f>
        <v>134</v>
      </c>
      <c r="AS74" s="107">
        <f t="shared" si="8"/>
        <v>15.3</v>
      </c>
      <c r="AT74" s="118">
        <f t="shared" si="9"/>
        <v>114.75</v>
      </c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</row>
    <row r="75" spans="1:68" s="43" customFormat="1" ht="13.5" thickBot="1">
      <c r="A75" s="47"/>
      <c r="B75" s="46" t="s">
        <v>32</v>
      </c>
      <c r="C75" s="108">
        <f>C74+C68+C65+C29</f>
        <v>0</v>
      </c>
      <c r="D75" s="108">
        <f aca="true" t="shared" si="25" ref="D75:AG75">D74+D68+D65+D29</f>
        <v>0</v>
      </c>
      <c r="E75" s="108">
        <f t="shared" si="25"/>
        <v>7</v>
      </c>
      <c r="F75" s="108">
        <f t="shared" si="25"/>
        <v>134</v>
      </c>
      <c r="G75" s="108">
        <f t="shared" si="25"/>
        <v>4</v>
      </c>
      <c r="H75" s="108">
        <f t="shared" si="25"/>
        <v>80</v>
      </c>
      <c r="I75" s="108">
        <f t="shared" si="25"/>
        <v>51</v>
      </c>
      <c r="J75" s="108">
        <f t="shared" si="25"/>
        <v>1217</v>
      </c>
      <c r="K75" s="108">
        <f t="shared" si="25"/>
        <v>52</v>
      </c>
      <c r="L75" s="108">
        <f t="shared" si="25"/>
        <v>1192</v>
      </c>
      <c r="M75" s="108">
        <f t="shared" si="25"/>
        <v>49</v>
      </c>
      <c r="N75" s="108">
        <f t="shared" si="25"/>
        <v>1177</v>
      </c>
      <c r="O75" s="108">
        <f t="shared" si="25"/>
        <v>57</v>
      </c>
      <c r="P75" s="108">
        <f t="shared" si="25"/>
        <v>1227</v>
      </c>
      <c r="Q75" s="108">
        <f t="shared" si="25"/>
        <v>209</v>
      </c>
      <c r="R75" s="108">
        <f t="shared" si="25"/>
        <v>4813</v>
      </c>
      <c r="S75" s="108">
        <f t="shared" si="25"/>
        <v>54</v>
      </c>
      <c r="T75" s="108">
        <f t="shared" si="25"/>
        <v>1106</v>
      </c>
      <c r="U75" s="108">
        <f t="shared" si="25"/>
        <v>58</v>
      </c>
      <c r="V75" s="108">
        <f t="shared" si="25"/>
        <v>1212</v>
      </c>
      <c r="W75" s="108">
        <f t="shared" si="25"/>
        <v>58</v>
      </c>
      <c r="X75" s="108">
        <f t="shared" si="25"/>
        <v>1214</v>
      </c>
      <c r="Y75" s="108">
        <f t="shared" si="25"/>
        <v>54</v>
      </c>
      <c r="Z75" s="108">
        <f t="shared" si="25"/>
        <v>1153</v>
      </c>
      <c r="AA75" s="108">
        <f t="shared" si="25"/>
        <v>60</v>
      </c>
      <c r="AB75" s="108">
        <f t="shared" si="25"/>
        <v>1314</v>
      </c>
      <c r="AC75" s="108">
        <f t="shared" si="25"/>
        <v>284</v>
      </c>
      <c r="AD75" s="108">
        <f t="shared" si="25"/>
        <v>5999</v>
      </c>
      <c r="AE75" s="108">
        <f t="shared" si="25"/>
        <v>0</v>
      </c>
      <c r="AF75" s="108">
        <f t="shared" si="25"/>
        <v>0</v>
      </c>
      <c r="AG75" s="108">
        <f t="shared" si="25"/>
        <v>22</v>
      </c>
      <c r="AH75" s="108">
        <f aca="true" t="shared" si="26" ref="AH75:AR75">AH74+AH68+AH65+AH29</f>
        <v>565</v>
      </c>
      <c r="AI75" s="108">
        <f t="shared" si="26"/>
        <v>16</v>
      </c>
      <c r="AJ75" s="108">
        <f t="shared" si="26"/>
        <v>348</v>
      </c>
      <c r="AK75" s="108">
        <f t="shared" si="26"/>
        <v>20</v>
      </c>
      <c r="AL75" s="108">
        <f t="shared" si="26"/>
        <v>424</v>
      </c>
      <c r="AM75" s="108">
        <f t="shared" si="26"/>
        <v>58</v>
      </c>
      <c r="AN75" s="108">
        <f t="shared" si="26"/>
        <v>1337</v>
      </c>
      <c r="AO75" s="108">
        <f t="shared" si="26"/>
        <v>551</v>
      </c>
      <c r="AP75" s="108">
        <f>AP74+AP68+AP65+AP29</f>
        <v>12149</v>
      </c>
      <c r="AQ75" s="108">
        <f t="shared" si="26"/>
        <v>7</v>
      </c>
      <c r="AR75" s="108">
        <f t="shared" si="26"/>
        <v>134</v>
      </c>
      <c r="AS75" s="109">
        <f t="shared" si="8"/>
        <v>22.049001814882033</v>
      </c>
      <c r="AT75" s="115">
        <f>(R75*0.75)+(AD75*1)+(AN75*1.22)</f>
        <v>11239.89</v>
      </c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1:68" ht="12.75">
      <c r="A76" s="18"/>
      <c r="B76" s="18"/>
      <c r="C76" s="18"/>
      <c r="D76" s="18"/>
      <c r="E76" s="18"/>
      <c r="F76" s="18"/>
      <c r="G76" s="18"/>
      <c r="H76" s="18"/>
      <c r="I76" s="41"/>
      <c r="J76" s="41"/>
      <c r="K76" s="41"/>
      <c r="L76" s="41"/>
      <c r="M76" s="41"/>
      <c r="N76" s="41"/>
      <c r="O76" s="41"/>
      <c r="P76" s="18"/>
      <c r="Q76" s="24"/>
      <c r="R76" s="24"/>
      <c r="S76" s="31"/>
      <c r="T76" s="18"/>
      <c r="U76" s="31"/>
      <c r="V76" s="18"/>
      <c r="W76" s="31"/>
      <c r="X76" s="18"/>
      <c r="Y76" s="18"/>
      <c r="Z76" s="18"/>
      <c r="AA76" s="18"/>
      <c r="AB76" s="18"/>
      <c r="AC76" s="24"/>
      <c r="AD76" s="24"/>
      <c r="AE76" s="24"/>
      <c r="AF76" s="24"/>
      <c r="AG76" s="18"/>
      <c r="AH76" s="18"/>
      <c r="AI76" s="18"/>
      <c r="AJ76" s="18"/>
      <c r="AK76" s="18"/>
      <c r="AL76" s="18"/>
      <c r="AM76" s="18"/>
      <c r="AN76" s="18"/>
      <c r="AO76" s="24"/>
      <c r="AP76" s="24"/>
      <c r="AQ76" s="18"/>
      <c r="AR76" s="18"/>
      <c r="AS76" s="96"/>
      <c r="AT76" s="119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</row>
    <row r="77" spans="1:68" ht="12.75">
      <c r="A77" s="18"/>
      <c r="B77" s="18"/>
      <c r="C77" s="18"/>
      <c r="D77" s="18"/>
      <c r="E77" s="18"/>
      <c r="F77" s="18"/>
      <c r="G77" s="18"/>
      <c r="H77" s="18"/>
      <c r="I77" s="31"/>
      <c r="J77" s="18"/>
      <c r="K77" s="31"/>
      <c r="L77" s="18"/>
      <c r="M77" s="31"/>
      <c r="N77" s="18"/>
      <c r="O77" s="3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322"/>
      <c r="AO77" s="322"/>
      <c r="AP77" s="322"/>
      <c r="AQ77" s="18"/>
      <c r="AR77" s="18"/>
      <c r="AS77" s="96"/>
      <c r="AT77" s="119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24"/>
      <c r="AP78" s="24"/>
      <c r="AQ78" s="18"/>
      <c r="AR78" s="18"/>
      <c r="AS78" s="96"/>
      <c r="AT78" s="119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</row>
    <row r="79" spans="1:68" ht="12.75">
      <c r="A79" s="18"/>
      <c r="B79" s="18"/>
      <c r="C79" s="18"/>
      <c r="D79" s="18"/>
      <c r="E79" s="18"/>
      <c r="F79" s="18"/>
      <c r="G79" s="18"/>
      <c r="H79" s="18"/>
      <c r="I79" s="31"/>
      <c r="J79" s="18"/>
      <c r="K79" s="31"/>
      <c r="L79" s="18"/>
      <c r="M79" s="31"/>
      <c r="N79" s="18"/>
      <c r="O79" s="31"/>
      <c r="P79" s="18"/>
      <c r="Q79" s="24"/>
      <c r="R79" s="24"/>
      <c r="S79" s="31"/>
      <c r="T79" s="18"/>
      <c r="U79" s="31"/>
      <c r="V79" s="18"/>
      <c r="W79" s="31"/>
      <c r="X79" s="18"/>
      <c r="Y79" s="18"/>
      <c r="Z79" s="18"/>
      <c r="AA79" s="18"/>
      <c r="AB79" s="18"/>
      <c r="AC79" s="24"/>
      <c r="AD79" s="24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24"/>
      <c r="AP79" s="24"/>
      <c r="AQ79" s="18"/>
      <c r="AR79" s="18"/>
      <c r="AS79" s="96"/>
      <c r="AT79" s="119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</row>
    <row r="80" spans="1:68" s="99" customFormat="1" ht="12.75">
      <c r="A80" s="97"/>
      <c r="B80" s="60" t="s">
        <v>101</v>
      </c>
      <c r="C80" s="97"/>
      <c r="D80" s="97"/>
      <c r="E80" s="97"/>
      <c r="F80" s="97"/>
      <c r="G80" s="97"/>
      <c r="H80" s="97"/>
      <c r="I80" s="98"/>
      <c r="J80" s="97"/>
      <c r="K80" s="98"/>
      <c r="L80" s="97"/>
      <c r="M80" s="98"/>
      <c r="N80" s="97"/>
      <c r="O80" s="98"/>
      <c r="P80" s="97"/>
      <c r="Q80" s="60"/>
      <c r="R80" s="60"/>
      <c r="S80" s="98"/>
      <c r="T80" s="97"/>
      <c r="U80" s="98"/>
      <c r="V80" s="97"/>
      <c r="W80" s="98"/>
      <c r="X80" s="60" t="s">
        <v>102</v>
      </c>
      <c r="Y80" s="97"/>
      <c r="Z80" s="97"/>
      <c r="AA80" s="97"/>
      <c r="AB80" s="97"/>
      <c r="AC80" s="60"/>
      <c r="AD80" s="60"/>
      <c r="AE80" s="60"/>
      <c r="AF80" s="60"/>
      <c r="AG80" s="97"/>
      <c r="AH80" s="97"/>
      <c r="AI80" s="97"/>
      <c r="AJ80" s="97"/>
      <c r="AK80" s="97"/>
      <c r="AL80" s="97"/>
      <c r="AM80" s="97"/>
      <c r="AN80" s="97"/>
      <c r="AO80" s="60"/>
      <c r="AP80" s="60"/>
      <c r="AQ80" s="97"/>
      <c r="AR80" s="97"/>
      <c r="AS80" s="100"/>
      <c r="AT80" s="120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</row>
    <row r="81" spans="1:68" ht="12.75">
      <c r="A81" s="18"/>
      <c r="B81" s="18"/>
      <c r="C81" s="18"/>
      <c r="D81" s="18"/>
      <c r="E81" s="18"/>
      <c r="F81" s="18"/>
      <c r="G81" s="18"/>
      <c r="H81" s="18"/>
      <c r="I81" s="31"/>
      <c r="J81" s="18"/>
      <c r="K81" s="31"/>
      <c r="L81" s="18"/>
      <c r="M81" s="31"/>
      <c r="N81" s="18"/>
      <c r="O81" s="31"/>
      <c r="P81" s="18"/>
      <c r="Q81" s="24"/>
      <c r="R81" s="24"/>
      <c r="S81" s="31"/>
      <c r="T81" s="18"/>
      <c r="U81" s="31"/>
      <c r="V81" s="18"/>
      <c r="W81" s="31"/>
      <c r="X81" s="18"/>
      <c r="Y81" s="18"/>
      <c r="Z81" s="18"/>
      <c r="AA81" s="18"/>
      <c r="AB81" s="18"/>
      <c r="AC81" s="24"/>
      <c r="AD81" s="24"/>
      <c r="AE81" s="24"/>
      <c r="AF81" s="24"/>
      <c r="AG81" s="18"/>
      <c r="AH81" s="18"/>
      <c r="AI81" s="18"/>
      <c r="AJ81" s="18"/>
      <c r="AK81" s="18"/>
      <c r="AL81" s="18"/>
      <c r="AM81" s="18"/>
      <c r="AN81" s="18"/>
      <c r="AO81" s="24"/>
      <c r="AP81" s="24"/>
      <c r="AQ81" s="18"/>
      <c r="AR81" s="18"/>
      <c r="AS81" s="96"/>
      <c r="AT81" s="119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</row>
    <row r="82" spans="1:68" ht="12.75">
      <c r="A82" s="18"/>
      <c r="B82" s="18"/>
      <c r="C82" s="18"/>
      <c r="D82" s="18"/>
      <c r="E82" s="18"/>
      <c r="F82" s="18"/>
      <c r="G82" s="18"/>
      <c r="H82" s="18"/>
      <c r="I82" s="31"/>
      <c r="J82" s="18"/>
      <c r="K82" s="31"/>
      <c r="L82" s="18"/>
      <c r="M82" s="31"/>
      <c r="N82" s="18"/>
      <c r="O82" s="31"/>
      <c r="P82" s="18"/>
      <c r="Q82" s="24"/>
      <c r="R82" s="24"/>
      <c r="S82" s="31"/>
      <c r="T82" s="18"/>
      <c r="U82" s="31"/>
      <c r="V82" s="18"/>
      <c r="W82" s="31"/>
      <c r="X82" s="18"/>
      <c r="Y82" s="18"/>
      <c r="Z82" s="18"/>
      <c r="AA82" s="18"/>
      <c r="AB82" s="18"/>
      <c r="AC82" s="24"/>
      <c r="AD82" s="24"/>
      <c r="AE82" s="24"/>
      <c r="AF82" s="24"/>
      <c r="AG82" s="18"/>
      <c r="AH82" s="18"/>
      <c r="AI82" s="18"/>
      <c r="AJ82" s="18"/>
      <c r="AK82" s="18"/>
      <c r="AL82" s="18"/>
      <c r="AM82" s="18"/>
      <c r="AN82" s="18"/>
      <c r="AO82" s="24"/>
      <c r="AP82" s="24"/>
      <c r="AQ82" s="18"/>
      <c r="AR82" s="18"/>
      <c r="AS82" s="96"/>
      <c r="AT82" s="119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</row>
    <row r="83" spans="43:68" ht="12.75">
      <c r="AQ83" s="18"/>
      <c r="AR83" s="18"/>
      <c r="AS83" s="96"/>
      <c r="AT83" s="119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</row>
    <row r="84" spans="43:68" ht="12.75">
      <c r="AQ84" s="18"/>
      <c r="AR84" s="18"/>
      <c r="AS84" s="96"/>
      <c r="AT84" s="119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</row>
    <row r="85" spans="43:68" ht="12.75">
      <c r="AQ85" s="18"/>
      <c r="AR85" s="18"/>
      <c r="AS85" s="96"/>
      <c r="AT85" s="119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2:68" ht="12.75">
      <c r="B86" s="2"/>
      <c r="AQ86" s="18"/>
      <c r="AR86" s="18"/>
      <c r="AS86" s="96"/>
      <c r="AT86" s="119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43:68" ht="12.75">
      <c r="AQ87" s="18"/>
      <c r="AR87" s="18"/>
      <c r="AS87" s="96"/>
      <c r="AT87" s="119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</row>
    <row r="88" spans="43:68" ht="12.75">
      <c r="AQ88" s="18"/>
      <c r="AR88" s="18"/>
      <c r="AS88" s="96"/>
      <c r="AT88" s="119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43:68" ht="12.75">
      <c r="AQ89" s="18"/>
      <c r="AR89" s="18"/>
      <c r="AS89" s="96"/>
      <c r="AT89" s="119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</row>
    <row r="90" spans="43:68" ht="12.75">
      <c r="AQ90" s="18"/>
      <c r="AR90" s="18"/>
      <c r="AS90" s="96"/>
      <c r="AT90" s="119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43:68" ht="12.75">
      <c r="AQ91" s="18"/>
      <c r="AR91" s="18"/>
      <c r="AS91" s="96"/>
      <c r="AT91" s="119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</row>
    <row r="92" spans="43:68" ht="12.75">
      <c r="AQ92" s="18"/>
      <c r="AR92" s="18"/>
      <c r="AS92" s="96"/>
      <c r="AT92" s="119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</row>
    <row r="93" spans="43:68" ht="12.75">
      <c r="AQ93" s="18"/>
      <c r="AR93" s="18"/>
      <c r="AS93" s="96"/>
      <c r="AT93" s="119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</row>
    <row r="94" spans="43:68" ht="12.75">
      <c r="AQ94" s="18"/>
      <c r="AR94" s="18"/>
      <c r="AS94" s="96"/>
      <c r="AT94" s="119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</row>
    <row r="95" spans="43:68" ht="12.75">
      <c r="AQ95" s="18"/>
      <c r="AR95" s="18"/>
      <c r="AS95" s="96"/>
      <c r="AT95" s="119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</row>
    <row r="96" spans="43:68" ht="12.75">
      <c r="AQ96" s="18"/>
      <c r="AR96" s="18"/>
      <c r="AS96" s="96"/>
      <c r="AT96" s="119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</row>
    <row r="97" spans="43:68" ht="12.75">
      <c r="AQ97" s="18"/>
      <c r="AR97" s="18"/>
      <c r="AS97" s="96"/>
      <c r="AT97" s="119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</row>
    <row r="98" spans="43:68" ht="12.75">
      <c r="AQ98" s="18"/>
      <c r="AR98" s="18"/>
      <c r="AS98" s="96"/>
      <c r="AT98" s="119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</row>
    <row r="99" spans="43:68" ht="12.75">
      <c r="AQ99" s="18"/>
      <c r="AR99" s="18"/>
      <c r="AS99" s="96"/>
      <c r="AT99" s="119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</row>
    <row r="100" spans="43:68" ht="12.75">
      <c r="AQ100" s="18"/>
      <c r="AR100" s="18"/>
      <c r="AS100" s="96"/>
      <c r="AT100" s="119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</row>
    <row r="101" spans="43:68" ht="12.75">
      <c r="AQ101" s="18"/>
      <c r="AR101" s="18"/>
      <c r="AS101" s="96"/>
      <c r="AT101" s="119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</row>
    <row r="102" spans="43:68" ht="12.75">
      <c r="AQ102" s="18"/>
      <c r="AR102" s="18"/>
      <c r="AS102" s="96"/>
      <c r="AT102" s="119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</row>
    <row r="103" spans="43:68" ht="12.75">
      <c r="AQ103" s="18"/>
      <c r="AR103" s="18"/>
      <c r="AS103" s="96"/>
      <c r="AT103" s="119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</row>
    <row r="104" spans="43:68" ht="12.75">
      <c r="AQ104" s="18"/>
      <c r="AR104" s="18"/>
      <c r="AS104" s="96"/>
      <c r="AT104" s="119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</row>
    <row r="105" spans="43:68" ht="12.75">
      <c r="AQ105" s="18"/>
      <c r="AR105" s="18"/>
      <c r="AS105" s="96"/>
      <c r="AT105" s="119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</row>
  </sheetData>
  <sheetProtection/>
  <mergeCells count="9">
    <mergeCell ref="AT7:AT8"/>
    <mergeCell ref="AS7:AS8"/>
    <mergeCell ref="R5:AA5"/>
    <mergeCell ref="R4:Z4"/>
    <mergeCell ref="C7:D7"/>
    <mergeCell ref="AQ7:AR7"/>
    <mergeCell ref="AN77:AP77"/>
    <mergeCell ref="G7:H7"/>
    <mergeCell ref="E7:F7"/>
  </mergeCells>
  <printOptions/>
  <pageMargins left="0.2" right="0.19" top="0.46" bottom="0.17" header="0.43" footer="0.17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05"/>
  <sheetViews>
    <sheetView zoomScalePageLayoutView="0" workbookViewId="0" topLeftCell="B40">
      <selection activeCell="AC54" sqref="AC54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customWidth="1"/>
    <col min="4" max="4" width="3.25390625" style="0" customWidth="1"/>
    <col min="5" max="5" width="2.75390625" style="0" customWidth="1"/>
    <col min="6" max="6" width="3.625" style="0" customWidth="1"/>
    <col min="7" max="7" width="2.75390625" style="0" customWidth="1"/>
    <col min="8" max="8" width="3.25390625" style="0" customWidth="1"/>
    <col min="9" max="9" width="3.00390625" style="26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4.1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1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5.625" style="2" customWidth="1"/>
    <col min="43" max="43" width="0" style="0" hidden="1" customWidth="1"/>
    <col min="44" max="44" width="2.375" style="0" customWidth="1"/>
    <col min="45" max="45" width="3.75390625" style="0" customWidth="1"/>
    <col min="46" max="46" width="3.125" style="91" customWidth="1"/>
    <col min="47" max="47" width="5.75390625" style="112" customWidth="1"/>
  </cols>
  <sheetData>
    <row r="1" spans="2:45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  <c r="AS1" s="9"/>
    </row>
    <row r="2" spans="2:45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  <c r="AS2" s="9"/>
    </row>
    <row r="3" spans="2:45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  <c r="AS3" s="9"/>
    </row>
    <row r="4" spans="1:45" ht="12.75">
      <c r="A4" s="18"/>
      <c r="B4" s="25"/>
      <c r="C4" s="25"/>
      <c r="D4" s="25"/>
      <c r="E4" s="25"/>
      <c r="F4" s="25"/>
      <c r="G4" s="25"/>
      <c r="H4" s="18"/>
      <c r="I4" s="41"/>
      <c r="J4" s="18"/>
      <c r="K4" s="31"/>
      <c r="L4" s="18"/>
      <c r="M4" s="31"/>
      <c r="N4" s="18"/>
      <c r="O4" s="31"/>
      <c r="P4" s="18"/>
      <c r="Q4" s="24"/>
      <c r="R4" s="121" t="s">
        <v>77</v>
      </c>
      <c r="S4" s="39"/>
      <c r="T4" s="25"/>
      <c r="U4" s="32"/>
      <c r="V4" s="25"/>
      <c r="W4" s="32"/>
      <c r="X4" s="25"/>
      <c r="Y4" s="25"/>
      <c r="Z4" s="25"/>
      <c r="AA4" s="25"/>
      <c r="AB4" s="25"/>
      <c r="AC4" s="25"/>
      <c r="AD4" s="38"/>
      <c r="AE4" s="38"/>
      <c r="AF4" s="38"/>
      <c r="AG4" s="18"/>
      <c r="AH4" s="18"/>
      <c r="AI4" s="18"/>
      <c r="AJ4" s="25"/>
      <c r="AK4" s="25"/>
      <c r="AL4" s="25"/>
      <c r="AM4" s="25"/>
      <c r="AN4" s="25"/>
      <c r="AO4" s="38"/>
      <c r="AP4" s="38"/>
      <c r="AQ4" s="9"/>
      <c r="AR4" s="9"/>
      <c r="AS4" s="9"/>
    </row>
    <row r="5" spans="1:44" ht="12.75">
      <c r="A5" s="18"/>
      <c r="B5" s="18"/>
      <c r="C5" s="18"/>
      <c r="D5" s="18"/>
      <c r="E5" s="18"/>
      <c r="F5" s="18"/>
      <c r="G5" s="18"/>
      <c r="H5" s="18"/>
      <c r="I5" s="41"/>
      <c r="J5" s="18"/>
      <c r="K5" s="31"/>
      <c r="L5" s="18"/>
      <c r="M5" s="31"/>
      <c r="N5" s="18"/>
      <c r="O5" s="31"/>
      <c r="P5" s="18"/>
      <c r="Q5" s="24"/>
      <c r="R5" s="122" t="s">
        <v>104</v>
      </c>
      <c r="S5" s="39"/>
      <c r="T5" s="123"/>
      <c r="U5" s="32"/>
      <c r="V5" s="25"/>
      <c r="W5" s="32"/>
      <c r="X5" s="25"/>
      <c r="Y5" s="25"/>
      <c r="Z5" s="25"/>
      <c r="AA5" s="25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  <c r="AR5" s="9"/>
    </row>
    <row r="6" spans="1:44" ht="12.75">
      <c r="A6" s="18"/>
      <c r="B6" s="18"/>
      <c r="C6" s="18"/>
      <c r="D6" s="18"/>
      <c r="E6" s="18"/>
      <c r="F6" s="18"/>
      <c r="G6" s="18"/>
      <c r="H6" s="18"/>
      <c r="I6" s="31"/>
      <c r="J6" s="18"/>
      <c r="K6" s="31"/>
      <c r="L6" s="18"/>
      <c r="M6" s="31"/>
      <c r="N6" s="18"/>
      <c r="O6" s="31"/>
      <c r="P6" s="18"/>
      <c r="Q6" s="24"/>
      <c r="R6" s="38"/>
      <c r="S6" s="39"/>
      <c r="T6" s="25"/>
      <c r="U6" s="32"/>
      <c r="V6" s="25"/>
      <c r="W6" s="32"/>
      <c r="X6" s="25"/>
      <c r="Y6" s="25"/>
      <c r="Z6" s="25"/>
      <c r="AA6" s="25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  <c r="AR6" s="9"/>
    </row>
    <row r="7" spans="1:69" s="1" customFormat="1" ht="12.75">
      <c r="A7" s="3" t="s">
        <v>0</v>
      </c>
      <c r="B7" s="20"/>
      <c r="C7" s="332" t="s">
        <v>64</v>
      </c>
      <c r="D7" s="333"/>
      <c r="E7" s="332" t="s">
        <v>65</v>
      </c>
      <c r="F7" s="333"/>
      <c r="G7" s="334" t="s">
        <v>48</v>
      </c>
      <c r="H7" s="335"/>
      <c r="I7" s="27" t="s">
        <v>3</v>
      </c>
      <c r="J7" s="3"/>
      <c r="K7" s="27" t="s">
        <v>4</v>
      </c>
      <c r="L7" s="3"/>
      <c r="M7" s="27" t="s">
        <v>6</v>
      </c>
      <c r="N7" s="3"/>
      <c r="O7" s="27" t="s">
        <v>5</v>
      </c>
      <c r="P7" s="3"/>
      <c r="Q7" s="4" t="s">
        <v>7</v>
      </c>
      <c r="R7" s="4"/>
      <c r="S7" s="27" t="s">
        <v>33</v>
      </c>
      <c r="T7" s="3"/>
      <c r="U7" s="27" t="s">
        <v>39</v>
      </c>
      <c r="V7" s="3"/>
      <c r="W7" s="27" t="s">
        <v>40</v>
      </c>
      <c r="X7" s="3"/>
      <c r="Y7" s="3" t="s">
        <v>34</v>
      </c>
      <c r="Z7" s="3"/>
      <c r="AA7" s="3" t="s">
        <v>35</v>
      </c>
      <c r="AB7" s="3"/>
      <c r="AC7" s="4" t="s">
        <v>36</v>
      </c>
      <c r="AD7" s="4"/>
      <c r="AE7" s="72" t="s">
        <v>55</v>
      </c>
      <c r="AF7" s="73"/>
      <c r="AG7" s="3" t="s">
        <v>43</v>
      </c>
      <c r="AH7" s="3"/>
      <c r="AI7" s="3" t="s">
        <v>42</v>
      </c>
      <c r="AJ7" s="3"/>
      <c r="AK7" s="8" t="s">
        <v>41</v>
      </c>
      <c r="AL7" s="8"/>
      <c r="AM7" s="3" t="s">
        <v>37</v>
      </c>
      <c r="AN7" s="3"/>
      <c r="AO7" s="4" t="s">
        <v>38</v>
      </c>
      <c r="AP7" s="4"/>
      <c r="AQ7" s="16"/>
      <c r="AR7" s="326" t="s">
        <v>69</v>
      </c>
      <c r="AS7" s="327"/>
      <c r="AT7" s="328" t="s">
        <v>84</v>
      </c>
      <c r="AU7" s="329" t="s">
        <v>100</v>
      </c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69" s="1" customFormat="1" ht="48.75" customHeight="1">
      <c r="A8" s="3"/>
      <c r="B8" s="3"/>
      <c r="C8" s="62" t="s">
        <v>50</v>
      </c>
      <c r="D8" s="62" t="s">
        <v>49</v>
      </c>
      <c r="E8" s="62" t="s">
        <v>50</v>
      </c>
      <c r="F8" s="62" t="s">
        <v>49</v>
      </c>
      <c r="G8" s="62" t="s">
        <v>50</v>
      </c>
      <c r="H8" s="62" t="s">
        <v>49</v>
      </c>
      <c r="I8" s="7" t="s">
        <v>1</v>
      </c>
      <c r="J8" s="5" t="s">
        <v>2</v>
      </c>
      <c r="K8" s="7" t="s">
        <v>1</v>
      </c>
      <c r="L8" s="5" t="s">
        <v>2</v>
      </c>
      <c r="M8" s="7" t="s">
        <v>1</v>
      </c>
      <c r="N8" s="5" t="s">
        <v>2</v>
      </c>
      <c r="O8" s="7" t="s">
        <v>1</v>
      </c>
      <c r="P8" s="5" t="s">
        <v>2</v>
      </c>
      <c r="Q8" s="6" t="s">
        <v>1</v>
      </c>
      <c r="R8" s="6" t="s">
        <v>2</v>
      </c>
      <c r="S8" s="7" t="s">
        <v>1</v>
      </c>
      <c r="T8" s="5" t="s">
        <v>2</v>
      </c>
      <c r="U8" s="7" t="s">
        <v>1</v>
      </c>
      <c r="V8" s="5" t="s">
        <v>2</v>
      </c>
      <c r="W8" s="7" t="s">
        <v>1</v>
      </c>
      <c r="X8" s="5" t="s">
        <v>2</v>
      </c>
      <c r="Y8" s="5" t="s">
        <v>1</v>
      </c>
      <c r="Z8" s="5" t="s">
        <v>2</v>
      </c>
      <c r="AA8" s="5" t="s">
        <v>1</v>
      </c>
      <c r="AB8" s="5" t="s">
        <v>2</v>
      </c>
      <c r="AC8" s="6" t="s">
        <v>1</v>
      </c>
      <c r="AD8" s="6" t="s">
        <v>2</v>
      </c>
      <c r="AE8" s="62" t="s">
        <v>1</v>
      </c>
      <c r="AF8" s="62" t="s">
        <v>2</v>
      </c>
      <c r="AG8" s="5" t="s">
        <v>1</v>
      </c>
      <c r="AH8" s="5" t="s">
        <v>2</v>
      </c>
      <c r="AI8" s="5" t="s">
        <v>1</v>
      </c>
      <c r="AJ8" s="5" t="s">
        <v>2</v>
      </c>
      <c r="AK8" s="5" t="s">
        <v>1</v>
      </c>
      <c r="AL8" s="5" t="s">
        <v>2</v>
      </c>
      <c r="AM8" s="5" t="s">
        <v>1</v>
      </c>
      <c r="AN8" s="5" t="s">
        <v>2</v>
      </c>
      <c r="AO8" s="6" t="s">
        <v>1</v>
      </c>
      <c r="AP8" s="6" t="s">
        <v>2</v>
      </c>
      <c r="AQ8" s="16"/>
      <c r="AR8" s="53" t="s">
        <v>67</v>
      </c>
      <c r="AS8" s="84" t="s">
        <v>68</v>
      </c>
      <c r="AT8" s="328"/>
      <c r="AU8" s="330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s="52" customFormat="1" ht="12" customHeight="1">
      <c r="A9" s="48">
        <v>1</v>
      </c>
      <c r="B9" s="48">
        <v>2</v>
      </c>
      <c r="C9" s="63">
        <v>3</v>
      </c>
      <c r="D9" s="63">
        <v>4</v>
      </c>
      <c r="E9" s="64">
        <v>5</v>
      </c>
      <c r="F9" s="63">
        <v>6</v>
      </c>
      <c r="G9" s="64">
        <v>7</v>
      </c>
      <c r="H9" s="63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49">
        <v>17</v>
      </c>
      <c r="R9" s="49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49">
        <v>26</v>
      </c>
      <c r="AA9" s="49">
        <v>27</v>
      </c>
      <c r="AB9" s="48">
        <v>28</v>
      </c>
      <c r="AC9" s="48">
        <v>29</v>
      </c>
      <c r="AD9" s="48">
        <v>30</v>
      </c>
      <c r="AE9" s="63">
        <v>31</v>
      </c>
      <c r="AF9" s="63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  <c r="AM9" s="48">
        <v>39</v>
      </c>
      <c r="AN9" s="48">
        <v>40</v>
      </c>
      <c r="AO9" s="48">
        <v>41</v>
      </c>
      <c r="AP9" s="48">
        <v>42</v>
      </c>
      <c r="AQ9" s="50"/>
      <c r="AS9" s="50"/>
      <c r="AT9" s="92"/>
      <c r="AU9" s="113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</row>
    <row r="10" spans="1:69" s="1" customFormat="1" ht="13.5" customHeight="1">
      <c r="A10" s="3"/>
      <c r="B10" s="3"/>
      <c r="C10" s="65"/>
      <c r="D10" s="65"/>
      <c r="E10" s="65"/>
      <c r="F10" s="65"/>
      <c r="G10" s="65"/>
      <c r="H10" s="65"/>
      <c r="I10" s="7"/>
      <c r="J10" s="5"/>
      <c r="K10" s="7"/>
      <c r="L10" s="5"/>
      <c r="M10" s="7"/>
      <c r="N10" s="5"/>
      <c r="O10" s="7"/>
      <c r="P10" s="23"/>
      <c r="Q10" s="6"/>
      <c r="R10" s="6"/>
      <c r="S10" s="34" t="s">
        <v>44</v>
      </c>
      <c r="T10" s="10"/>
      <c r="U10" s="37"/>
      <c r="V10" s="10"/>
      <c r="W10" s="7"/>
      <c r="X10" s="5"/>
      <c r="Y10" s="5"/>
      <c r="Z10" s="5"/>
      <c r="AA10" s="5"/>
      <c r="AB10" s="5"/>
      <c r="AC10" s="6"/>
      <c r="AD10" s="6"/>
      <c r="AE10" s="6"/>
      <c r="AF10" s="6"/>
      <c r="AG10" s="5"/>
      <c r="AH10" s="5"/>
      <c r="AI10" s="5"/>
      <c r="AJ10" s="5"/>
      <c r="AK10" s="5"/>
      <c r="AL10" s="5"/>
      <c r="AM10" s="5"/>
      <c r="AN10" s="5"/>
      <c r="AO10" s="6"/>
      <c r="AP10" s="6"/>
      <c r="AQ10" s="16"/>
      <c r="AS10" s="16"/>
      <c r="AT10" s="92"/>
      <c r="AU10" s="113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1:69" s="1" customFormat="1" ht="11.25" customHeight="1">
      <c r="A11" s="3"/>
      <c r="B11" s="3" t="s">
        <v>57</v>
      </c>
      <c r="C11" s="65"/>
      <c r="D11" s="65"/>
      <c r="E11" s="65"/>
      <c r="F11" s="65"/>
      <c r="G11" s="65"/>
      <c r="H11" s="65"/>
      <c r="I11" s="7"/>
      <c r="J11" s="5"/>
      <c r="K11" s="7"/>
      <c r="L11" s="5"/>
      <c r="M11" s="7"/>
      <c r="N11" s="5"/>
      <c r="O11" s="7"/>
      <c r="P11" s="23"/>
      <c r="Q11" s="6"/>
      <c r="R11" s="6"/>
      <c r="S11" s="34"/>
      <c r="T11" s="10"/>
      <c r="U11" s="37"/>
      <c r="V11" s="10"/>
      <c r="W11" s="7"/>
      <c r="X11" s="5"/>
      <c r="Y11" s="5"/>
      <c r="Z11" s="5"/>
      <c r="AA11" s="5"/>
      <c r="AB11" s="5"/>
      <c r="AC11" s="6"/>
      <c r="AD11" s="6"/>
      <c r="AE11" s="6"/>
      <c r="AF11" s="6"/>
      <c r="AG11" s="5"/>
      <c r="AH11" s="5"/>
      <c r="AI11" s="5"/>
      <c r="AJ11" s="5"/>
      <c r="AK11" s="5"/>
      <c r="AL11" s="5"/>
      <c r="AM11" s="5"/>
      <c r="AN11" s="5"/>
      <c r="AO11" s="6"/>
      <c r="AP11" s="6"/>
      <c r="AQ11" s="16"/>
      <c r="AS11" s="16"/>
      <c r="AT11" s="92"/>
      <c r="AU11" s="113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</row>
    <row r="12" spans="1:69" s="1" customFormat="1" ht="12.75">
      <c r="A12" s="3">
        <v>1</v>
      </c>
      <c r="B12" s="3" t="s">
        <v>8</v>
      </c>
      <c r="C12" s="65"/>
      <c r="D12" s="65"/>
      <c r="E12" s="65"/>
      <c r="F12" s="65"/>
      <c r="G12" s="65"/>
      <c r="H12" s="65"/>
      <c r="I12" s="27">
        <v>4</v>
      </c>
      <c r="J12" s="3">
        <v>104</v>
      </c>
      <c r="K12" s="27">
        <v>3</v>
      </c>
      <c r="L12" s="3">
        <v>80</v>
      </c>
      <c r="M12" s="27">
        <v>3</v>
      </c>
      <c r="N12" s="3">
        <v>86</v>
      </c>
      <c r="O12" s="27">
        <v>4</v>
      </c>
      <c r="P12" s="20">
        <v>96</v>
      </c>
      <c r="Q12" s="40">
        <f>I12+K12+M12+O12</f>
        <v>14</v>
      </c>
      <c r="R12" s="4">
        <f>J12+L12+N12+P12</f>
        <v>366</v>
      </c>
      <c r="S12" s="35">
        <v>2</v>
      </c>
      <c r="T12" s="3">
        <v>58</v>
      </c>
      <c r="U12" s="27">
        <v>3</v>
      </c>
      <c r="V12" s="3">
        <v>75</v>
      </c>
      <c r="W12" s="27">
        <v>2</v>
      </c>
      <c r="X12" s="3">
        <v>59</v>
      </c>
      <c r="Y12" s="3">
        <v>2</v>
      </c>
      <c r="Z12" s="3">
        <v>61</v>
      </c>
      <c r="AA12" s="3">
        <v>2</v>
      </c>
      <c r="AB12" s="3">
        <v>58</v>
      </c>
      <c r="AC12" s="4">
        <f>S12+U12+W12+Y12+AA12</f>
        <v>11</v>
      </c>
      <c r="AD12" s="4">
        <f>T12+V12+X12+Z12+AB12</f>
        <v>311</v>
      </c>
      <c r="AE12" s="4"/>
      <c r="AF12" s="4"/>
      <c r="AG12" s="3">
        <v>4</v>
      </c>
      <c r="AH12" s="3">
        <v>84</v>
      </c>
      <c r="AI12" s="3">
        <v>3</v>
      </c>
      <c r="AJ12" s="3">
        <v>69</v>
      </c>
      <c r="AK12" s="3">
        <v>3</v>
      </c>
      <c r="AL12" s="3">
        <v>67</v>
      </c>
      <c r="AM12" s="4">
        <f>AG12+AI12+AK12</f>
        <v>10</v>
      </c>
      <c r="AN12" s="4">
        <f>AL12+AJ12+AH12</f>
        <v>220</v>
      </c>
      <c r="AO12" s="4">
        <f>AM12+AE12+AC12+Q12</f>
        <v>35</v>
      </c>
      <c r="AP12" s="4">
        <f>AN12+AF12+AD12+R12</f>
        <v>897</v>
      </c>
      <c r="AQ12" s="16"/>
      <c r="AS12" s="16"/>
      <c r="AT12" s="92">
        <f>AP12/AO12</f>
        <v>25.62857142857143</v>
      </c>
      <c r="AU12" s="113">
        <f>(R12*0.75)+(AD12*1)+(AN12*1.22)</f>
        <v>853.9</v>
      </c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</row>
    <row r="13" spans="1:69" s="1" customFormat="1" ht="12.75">
      <c r="A13" s="3">
        <v>2</v>
      </c>
      <c r="B13" s="3" t="s">
        <v>9</v>
      </c>
      <c r="C13" s="65"/>
      <c r="D13" s="65"/>
      <c r="E13" s="65"/>
      <c r="F13" s="65"/>
      <c r="G13" s="65"/>
      <c r="H13" s="65"/>
      <c r="I13" s="27">
        <v>2</v>
      </c>
      <c r="J13" s="3">
        <v>56</v>
      </c>
      <c r="K13" s="27">
        <v>3</v>
      </c>
      <c r="L13" s="3">
        <v>71</v>
      </c>
      <c r="M13" s="27">
        <v>2</v>
      </c>
      <c r="N13" s="3">
        <v>53</v>
      </c>
      <c r="O13" s="27">
        <v>2</v>
      </c>
      <c r="P13" s="20">
        <v>43</v>
      </c>
      <c r="Q13" s="40">
        <f aca="true" t="shared" si="0" ref="Q13:R28">I13+K13+M13+O13</f>
        <v>9</v>
      </c>
      <c r="R13" s="4">
        <f t="shared" si="0"/>
        <v>223</v>
      </c>
      <c r="S13" s="35">
        <v>2</v>
      </c>
      <c r="T13" s="3">
        <v>54</v>
      </c>
      <c r="U13" s="27">
        <v>2</v>
      </c>
      <c r="V13" s="3">
        <v>46</v>
      </c>
      <c r="W13" s="27">
        <v>2</v>
      </c>
      <c r="X13" s="3">
        <v>58</v>
      </c>
      <c r="Y13" s="3">
        <v>2</v>
      </c>
      <c r="Z13" s="3">
        <v>50</v>
      </c>
      <c r="AA13" s="3">
        <v>2</v>
      </c>
      <c r="AB13" s="3">
        <v>62</v>
      </c>
      <c r="AC13" s="4">
        <f aca="true" t="shared" si="1" ref="AC13:AD28">S13+U13+W13+Y13+AA13</f>
        <v>10</v>
      </c>
      <c r="AD13" s="4">
        <f t="shared" si="1"/>
        <v>270</v>
      </c>
      <c r="AE13" s="4"/>
      <c r="AF13" s="4"/>
      <c r="AG13" s="3">
        <v>2</v>
      </c>
      <c r="AH13" s="3">
        <v>60</v>
      </c>
      <c r="AI13" s="3">
        <v>2</v>
      </c>
      <c r="AJ13" s="3">
        <v>55</v>
      </c>
      <c r="AK13" s="3">
        <v>3</v>
      </c>
      <c r="AL13" s="3">
        <v>62</v>
      </c>
      <c r="AM13" s="4">
        <f aca="true" t="shared" si="2" ref="AM13:AM28">AG13+AI13+AK13</f>
        <v>7</v>
      </c>
      <c r="AN13" s="4">
        <f aca="true" t="shared" si="3" ref="AN13:AN28">AL13+AJ13+AH13</f>
        <v>177</v>
      </c>
      <c r="AO13" s="4">
        <f aca="true" t="shared" si="4" ref="AO13:AP28">AM13+AE13+AC13+Q13</f>
        <v>26</v>
      </c>
      <c r="AP13" s="4">
        <f t="shared" si="4"/>
        <v>670</v>
      </c>
      <c r="AQ13" s="16"/>
      <c r="AS13" s="16"/>
      <c r="AT13" s="92">
        <f aca="true" t="shared" si="5" ref="AT13:AT75">AP13/AO13</f>
        <v>25.76923076923077</v>
      </c>
      <c r="AU13" s="113">
        <f aca="true" t="shared" si="6" ref="AU13:AU74">(R13*0.75)+(AD13*1)+(AN13*1.22)</f>
        <v>653.19</v>
      </c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</row>
    <row r="14" spans="1:69" s="1" customFormat="1" ht="12.75">
      <c r="A14" s="3">
        <v>3</v>
      </c>
      <c r="B14" s="3" t="s">
        <v>10</v>
      </c>
      <c r="C14" s="65"/>
      <c r="D14" s="65"/>
      <c r="E14" s="65"/>
      <c r="F14" s="65"/>
      <c r="G14" s="65"/>
      <c r="H14" s="65"/>
      <c r="I14" s="27"/>
      <c r="J14" s="3">
        <v>10</v>
      </c>
      <c r="K14" s="27"/>
      <c r="L14" s="3"/>
      <c r="M14" s="27">
        <v>1</v>
      </c>
      <c r="N14" s="3">
        <v>20</v>
      </c>
      <c r="O14" s="27"/>
      <c r="P14" s="20"/>
      <c r="Q14" s="40">
        <f t="shared" si="0"/>
        <v>1</v>
      </c>
      <c r="R14" s="4">
        <f t="shared" si="0"/>
        <v>30</v>
      </c>
      <c r="S14" s="35">
        <v>1</v>
      </c>
      <c r="T14" s="3">
        <v>18</v>
      </c>
      <c r="U14" s="27"/>
      <c r="V14" s="3"/>
      <c r="W14" s="27">
        <v>1</v>
      </c>
      <c r="X14" s="3">
        <v>15</v>
      </c>
      <c r="Y14" s="3"/>
      <c r="Z14" s="3"/>
      <c r="AA14" s="3">
        <v>1</v>
      </c>
      <c r="AB14" s="3">
        <v>13</v>
      </c>
      <c r="AC14" s="4">
        <f t="shared" si="1"/>
        <v>3</v>
      </c>
      <c r="AD14" s="4">
        <f t="shared" si="1"/>
        <v>46</v>
      </c>
      <c r="AE14" s="4"/>
      <c r="AF14" s="4"/>
      <c r="AG14" s="3"/>
      <c r="AH14" s="3"/>
      <c r="AI14" s="3"/>
      <c r="AJ14" s="3"/>
      <c r="AK14" s="3">
        <v>1</v>
      </c>
      <c r="AL14" s="3">
        <v>15</v>
      </c>
      <c r="AM14" s="4">
        <f t="shared" si="2"/>
        <v>1</v>
      </c>
      <c r="AN14" s="4">
        <f t="shared" si="3"/>
        <v>15</v>
      </c>
      <c r="AO14" s="4">
        <f t="shared" si="4"/>
        <v>5</v>
      </c>
      <c r="AP14" s="4">
        <f t="shared" si="4"/>
        <v>91</v>
      </c>
      <c r="AQ14" s="16"/>
      <c r="AS14" s="16"/>
      <c r="AT14" s="92">
        <f t="shared" si="5"/>
        <v>18.2</v>
      </c>
      <c r="AU14" s="113">
        <f t="shared" si="6"/>
        <v>86.8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</row>
    <row r="15" spans="1:69" s="1" customFormat="1" ht="12.75">
      <c r="A15" s="3">
        <v>4</v>
      </c>
      <c r="B15" s="3" t="s">
        <v>11</v>
      </c>
      <c r="C15" s="65"/>
      <c r="D15" s="65"/>
      <c r="E15" s="65"/>
      <c r="F15" s="65"/>
      <c r="G15" s="65"/>
      <c r="H15" s="65"/>
      <c r="I15" s="27">
        <v>1</v>
      </c>
      <c r="J15" s="3">
        <v>25</v>
      </c>
      <c r="K15" s="27">
        <v>1</v>
      </c>
      <c r="L15" s="3">
        <v>26</v>
      </c>
      <c r="M15" s="27">
        <v>1</v>
      </c>
      <c r="N15" s="3">
        <v>25</v>
      </c>
      <c r="O15" s="27">
        <v>1</v>
      </c>
      <c r="P15" s="20">
        <v>21</v>
      </c>
      <c r="Q15" s="40">
        <f t="shared" si="0"/>
        <v>4</v>
      </c>
      <c r="R15" s="4">
        <f t="shared" si="0"/>
        <v>97</v>
      </c>
      <c r="S15" s="35">
        <v>2</v>
      </c>
      <c r="T15" s="3">
        <v>44</v>
      </c>
      <c r="U15" s="27">
        <v>1</v>
      </c>
      <c r="V15" s="3">
        <v>20</v>
      </c>
      <c r="W15" s="27">
        <v>2</v>
      </c>
      <c r="X15" s="3">
        <v>53</v>
      </c>
      <c r="Y15" s="3">
        <v>2</v>
      </c>
      <c r="Z15" s="3">
        <v>40</v>
      </c>
      <c r="AA15" s="3">
        <v>2</v>
      </c>
      <c r="AB15" s="3">
        <v>38</v>
      </c>
      <c r="AC15" s="4">
        <f t="shared" si="1"/>
        <v>9</v>
      </c>
      <c r="AD15" s="4">
        <f t="shared" si="1"/>
        <v>195</v>
      </c>
      <c r="AE15" s="4"/>
      <c r="AF15" s="4"/>
      <c r="AG15" s="3"/>
      <c r="AH15" s="3"/>
      <c r="AI15" s="3">
        <v>2</v>
      </c>
      <c r="AJ15" s="3">
        <v>39</v>
      </c>
      <c r="AK15" s="3">
        <v>2</v>
      </c>
      <c r="AL15" s="3">
        <v>44</v>
      </c>
      <c r="AM15" s="4">
        <f t="shared" si="2"/>
        <v>4</v>
      </c>
      <c r="AN15" s="4">
        <f t="shared" si="3"/>
        <v>83</v>
      </c>
      <c r="AO15" s="4">
        <f t="shared" si="4"/>
        <v>17</v>
      </c>
      <c r="AP15" s="4">
        <f t="shared" si="4"/>
        <v>375</v>
      </c>
      <c r="AQ15" s="16"/>
      <c r="AS15" s="16"/>
      <c r="AT15" s="92">
        <f t="shared" si="5"/>
        <v>22.058823529411764</v>
      </c>
      <c r="AU15" s="113">
        <f t="shared" si="6"/>
        <v>369.01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</row>
    <row r="16" spans="1:69" s="1" customFormat="1" ht="12.75">
      <c r="A16" s="3">
        <v>5</v>
      </c>
      <c r="B16" s="3" t="s">
        <v>87</v>
      </c>
      <c r="C16" s="65"/>
      <c r="D16" s="65"/>
      <c r="E16" s="65"/>
      <c r="F16" s="65"/>
      <c r="G16" s="65"/>
      <c r="H16" s="65"/>
      <c r="I16" s="27">
        <v>1</v>
      </c>
      <c r="J16" s="3">
        <v>26</v>
      </c>
      <c r="K16" s="27">
        <v>2</v>
      </c>
      <c r="L16" s="3">
        <v>46</v>
      </c>
      <c r="M16" s="27">
        <v>1</v>
      </c>
      <c r="N16" s="3">
        <v>28</v>
      </c>
      <c r="O16" s="27">
        <v>1</v>
      </c>
      <c r="P16" s="20">
        <v>22</v>
      </c>
      <c r="Q16" s="40">
        <f t="shared" si="0"/>
        <v>5</v>
      </c>
      <c r="R16" s="4">
        <f t="shared" si="0"/>
        <v>122</v>
      </c>
      <c r="S16" s="35">
        <v>2</v>
      </c>
      <c r="T16" s="3">
        <v>41</v>
      </c>
      <c r="U16" s="27">
        <v>2</v>
      </c>
      <c r="V16" s="3">
        <v>36</v>
      </c>
      <c r="W16" s="27">
        <v>2</v>
      </c>
      <c r="X16" s="3">
        <v>41</v>
      </c>
      <c r="Y16" s="3">
        <v>2</v>
      </c>
      <c r="Z16" s="3">
        <v>47</v>
      </c>
      <c r="AA16" s="3">
        <v>2</v>
      </c>
      <c r="AB16" s="3">
        <v>57</v>
      </c>
      <c r="AC16" s="4">
        <f t="shared" si="1"/>
        <v>10</v>
      </c>
      <c r="AD16" s="4">
        <f t="shared" si="1"/>
        <v>222</v>
      </c>
      <c r="AE16" s="4"/>
      <c r="AF16" s="4"/>
      <c r="AG16" s="3">
        <v>2</v>
      </c>
      <c r="AH16" s="3">
        <v>45</v>
      </c>
      <c r="AI16" s="3">
        <v>2</v>
      </c>
      <c r="AJ16" s="3">
        <v>47</v>
      </c>
      <c r="AK16" s="3"/>
      <c r="AL16" s="3"/>
      <c r="AM16" s="4">
        <f t="shared" si="2"/>
        <v>4</v>
      </c>
      <c r="AN16" s="4">
        <f t="shared" si="3"/>
        <v>92</v>
      </c>
      <c r="AO16" s="4">
        <f t="shared" si="4"/>
        <v>19</v>
      </c>
      <c r="AP16" s="4">
        <f t="shared" si="4"/>
        <v>436</v>
      </c>
      <c r="AQ16" s="16"/>
      <c r="AS16" s="16"/>
      <c r="AT16" s="92">
        <f t="shared" si="5"/>
        <v>22.94736842105263</v>
      </c>
      <c r="AU16" s="113">
        <f t="shared" si="6"/>
        <v>425.74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</row>
    <row r="17" spans="1:69" s="1" customFormat="1" ht="12.75">
      <c r="A17" s="3">
        <v>6</v>
      </c>
      <c r="B17" s="3" t="s">
        <v>88</v>
      </c>
      <c r="C17" s="65"/>
      <c r="D17" s="65"/>
      <c r="E17" s="65"/>
      <c r="F17" s="65"/>
      <c r="G17" s="65"/>
      <c r="H17" s="65"/>
      <c r="I17" s="27">
        <v>2</v>
      </c>
      <c r="J17" s="3">
        <v>58</v>
      </c>
      <c r="K17" s="27">
        <v>2</v>
      </c>
      <c r="L17" s="3">
        <v>55</v>
      </c>
      <c r="M17" s="27">
        <v>2</v>
      </c>
      <c r="N17" s="3">
        <v>45</v>
      </c>
      <c r="O17" s="27">
        <v>2</v>
      </c>
      <c r="P17" s="20">
        <v>44</v>
      </c>
      <c r="Q17" s="40">
        <f t="shared" si="0"/>
        <v>8</v>
      </c>
      <c r="R17" s="4">
        <f t="shared" si="0"/>
        <v>202</v>
      </c>
      <c r="S17" s="35">
        <v>2</v>
      </c>
      <c r="T17" s="3">
        <v>57</v>
      </c>
      <c r="U17" s="27">
        <v>2</v>
      </c>
      <c r="V17" s="3">
        <v>49</v>
      </c>
      <c r="W17" s="27">
        <v>2</v>
      </c>
      <c r="X17" s="3">
        <v>49</v>
      </c>
      <c r="Y17" s="3">
        <v>2</v>
      </c>
      <c r="Z17" s="3">
        <v>62</v>
      </c>
      <c r="AA17" s="3">
        <v>2</v>
      </c>
      <c r="AB17" s="3">
        <v>44</v>
      </c>
      <c r="AC17" s="4">
        <f t="shared" si="1"/>
        <v>10</v>
      </c>
      <c r="AD17" s="4">
        <f t="shared" si="1"/>
        <v>261</v>
      </c>
      <c r="AE17" s="4"/>
      <c r="AF17" s="4"/>
      <c r="AG17" s="3">
        <v>3</v>
      </c>
      <c r="AH17" s="3">
        <v>69</v>
      </c>
      <c r="AI17" s="3">
        <v>2</v>
      </c>
      <c r="AJ17" s="3">
        <v>42</v>
      </c>
      <c r="AK17" s="3">
        <v>2</v>
      </c>
      <c r="AL17" s="3">
        <v>52</v>
      </c>
      <c r="AM17" s="4">
        <f t="shared" si="2"/>
        <v>7</v>
      </c>
      <c r="AN17" s="4">
        <f t="shared" si="3"/>
        <v>163</v>
      </c>
      <c r="AO17" s="4">
        <f t="shared" si="4"/>
        <v>25</v>
      </c>
      <c r="AP17" s="4">
        <f t="shared" si="4"/>
        <v>626</v>
      </c>
      <c r="AQ17" s="16"/>
      <c r="AS17" s="16"/>
      <c r="AT17" s="92">
        <f t="shared" si="5"/>
        <v>25.04</v>
      </c>
      <c r="AU17" s="113">
        <f t="shared" si="6"/>
        <v>611.36</v>
      </c>
      <c r="AV17" s="61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69" s="1" customFormat="1" ht="12.75">
      <c r="A18" s="3">
        <v>7</v>
      </c>
      <c r="B18" s="3" t="s">
        <v>89</v>
      </c>
      <c r="C18" s="65"/>
      <c r="D18" s="65"/>
      <c r="E18" s="65"/>
      <c r="F18" s="65"/>
      <c r="G18" s="65"/>
      <c r="H18" s="65"/>
      <c r="I18" s="27">
        <v>2</v>
      </c>
      <c r="J18" s="3">
        <v>50</v>
      </c>
      <c r="K18" s="27">
        <v>1</v>
      </c>
      <c r="L18" s="3">
        <v>26</v>
      </c>
      <c r="M18" s="27">
        <v>2</v>
      </c>
      <c r="N18" s="3">
        <v>46</v>
      </c>
      <c r="O18" s="27">
        <v>1</v>
      </c>
      <c r="P18" s="20">
        <v>23</v>
      </c>
      <c r="Q18" s="40">
        <f t="shared" si="0"/>
        <v>6</v>
      </c>
      <c r="R18" s="4">
        <f t="shared" si="0"/>
        <v>145</v>
      </c>
      <c r="S18" s="35">
        <v>2</v>
      </c>
      <c r="T18" s="3">
        <v>46</v>
      </c>
      <c r="U18" s="27">
        <v>2</v>
      </c>
      <c r="V18" s="3">
        <v>44</v>
      </c>
      <c r="W18" s="27">
        <v>1</v>
      </c>
      <c r="X18" s="3">
        <v>29</v>
      </c>
      <c r="Y18" s="3">
        <v>2</v>
      </c>
      <c r="Z18" s="3">
        <v>39</v>
      </c>
      <c r="AA18" s="3">
        <v>2</v>
      </c>
      <c r="AB18" s="3">
        <v>42</v>
      </c>
      <c r="AC18" s="4">
        <f t="shared" si="1"/>
        <v>9</v>
      </c>
      <c r="AD18" s="4">
        <f t="shared" si="1"/>
        <v>200</v>
      </c>
      <c r="AE18" s="4"/>
      <c r="AF18" s="4"/>
      <c r="AG18" s="3">
        <v>2</v>
      </c>
      <c r="AH18" s="3">
        <v>43</v>
      </c>
      <c r="AI18" s="3">
        <v>1</v>
      </c>
      <c r="AJ18" s="3">
        <v>32</v>
      </c>
      <c r="AK18" s="3">
        <v>2</v>
      </c>
      <c r="AL18" s="3">
        <v>39</v>
      </c>
      <c r="AM18" s="4">
        <f t="shared" si="2"/>
        <v>5</v>
      </c>
      <c r="AN18" s="4">
        <f t="shared" si="3"/>
        <v>114</v>
      </c>
      <c r="AO18" s="4">
        <f t="shared" si="4"/>
        <v>20</v>
      </c>
      <c r="AP18" s="4">
        <f t="shared" si="4"/>
        <v>459</v>
      </c>
      <c r="AQ18" s="16"/>
      <c r="AS18" s="16"/>
      <c r="AT18" s="92">
        <f t="shared" si="5"/>
        <v>22.95</v>
      </c>
      <c r="AU18" s="113">
        <f t="shared" si="6"/>
        <v>447.83</v>
      </c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</row>
    <row r="19" spans="1:69" s="1" customFormat="1" ht="12.75">
      <c r="A19" s="3">
        <v>8</v>
      </c>
      <c r="B19" s="8" t="s">
        <v>90</v>
      </c>
      <c r="C19" s="66"/>
      <c r="D19" s="66"/>
      <c r="E19" s="66"/>
      <c r="F19" s="66"/>
      <c r="G19" s="66"/>
      <c r="H19" s="66"/>
      <c r="I19" s="27"/>
      <c r="J19" s="3"/>
      <c r="K19" s="27"/>
      <c r="L19" s="3"/>
      <c r="M19" s="27"/>
      <c r="N19" s="3"/>
      <c r="O19" s="27"/>
      <c r="P19" s="20"/>
      <c r="Q19" s="40"/>
      <c r="R19" s="4"/>
      <c r="S19" s="35"/>
      <c r="T19" s="3"/>
      <c r="U19" s="27"/>
      <c r="V19" s="3"/>
      <c r="W19" s="27"/>
      <c r="X19" s="3"/>
      <c r="Y19" s="3"/>
      <c r="Z19" s="3"/>
      <c r="AA19" s="3"/>
      <c r="AB19" s="3"/>
      <c r="AC19" s="4"/>
      <c r="AD19" s="4"/>
      <c r="AE19" s="4"/>
      <c r="AF19" s="4"/>
      <c r="AG19" s="3"/>
      <c r="AH19" s="3"/>
      <c r="AI19" s="3"/>
      <c r="AJ19" s="3"/>
      <c r="AK19" s="3"/>
      <c r="AL19" s="3"/>
      <c r="AM19" s="4">
        <f t="shared" si="2"/>
        <v>0</v>
      </c>
      <c r="AN19" s="4">
        <f t="shared" si="3"/>
        <v>0</v>
      </c>
      <c r="AO19" s="4">
        <f t="shared" si="4"/>
        <v>0</v>
      </c>
      <c r="AP19" s="4">
        <f t="shared" si="4"/>
        <v>0</v>
      </c>
      <c r="AQ19" s="16"/>
      <c r="AS19" s="16"/>
      <c r="AT19" s="92"/>
      <c r="AU19" s="113">
        <f t="shared" si="6"/>
        <v>0</v>
      </c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</row>
    <row r="20" spans="1:69" s="1" customFormat="1" ht="12.75">
      <c r="A20" s="3"/>
      <c r="B20" s="8" t="s">
        <v>45</v>
      </c>
      <c r="C20" s="66"/>
      <c r="D20" s="66"/>
      <c r="E20" s="66"/>
      <c r="F20" s="66"/>
      <c r="G20" s="66"/>
      <c r="H20" s="66"/>
      <c r="I20" s="27">
        <v>1</v>
      </c>
      <c r="J20" s="3">
        <v>22</v>
      </c>
      <c r="K20" s="27">
        <v>1</v>
      </c>
      <c r="L20" s="3">
        <v>27</v>
      </c>
      <c r="M20" s="27">
        <v>1</v>
      </c>
      <c r="N20" s="3">
        <v>26</v>
      </c>
      <c r="O20" s="27">
        <v>2</v>
      </c>
      <c r="P20" s="20">
        <v>35</v>
      </c>
      <c r="Q20" s="40">
        <f t="shared" si="0"/>
        <v>5</v>
      </c>
      <c r="R20" s="4">
        <f t="shared" si="0"/>
        <v>110</v>
      </c>
      <c r="S20" s="35">
        <v>1</v>
      </c>
      <c r="T20" s="3">
        <v>24</v>
      </c>
      <c r="U20" s="27">
        <v>2</v>
      </c>
      <c r="V20" s="3">
        <v>36</v>
      </c>
      <c r="W20" s="27">
        <v>1</v>
      </c>
      <c r="X20" s="3">
        <v>21</v>
      </c>
      <c r="Y20" s="3">
        <v>2</v>
      </c>
      <c r="Z20" s="3">
        <v>39</v>
      </c>
      <c r="AA20" s="3">
        <v>2</v>
      </c>
      <c r="AB20" s="3">
        <v>37</v>
      </c>
      <c r="AC20" s="4">
        <f t="shared" si="1"/>
        <v>8</v>
      </c>
      <c r="AD20" s="4">
        <f t="shared" si="1"/>
        <v>157</v>
      </c>
      <c r="AE20" s="4"/>
      <c r="AF20" s="4"/>
      <c r="AG20" s="3">
        <v>1</v>
      </c>
      <c r="AH20" s="3">
        <v>19</v>
      </c>
      <c r="AI20" s="3">
        <v>1</v>
      </c>
      <c r="AJ20" s="3">
        <v>20</v>
      </c>
      <c r="AK20" s="3">
        <v>1</v>
      </c>
      <c r="AL20" s="3">
        <v>20</v>
      </c>
      <c r="AM20" s="4">
        <f t="shared" si="2"/>
        <v>3</v>
      </c>
      <c r="AN20" s="4">
        <f t="shared" si="3"/>
        <v>59</v>
      </c>
      <c r="AO20" s="4">
        <f t="shared" si="4"/>
        <v>16</v>
      </c>
      <c r="AP20" s="4">
        <f t="shared" si="4"/>
        <v>326</v>
      </c>
      <c r="AQ20" s="16"/>
      <c r="AS20" s="16"/>
      <c r="AT20" s="92">
        <f t="shared" si="5"/>
        <v>20.375</v>
      </c>
      <c r="AU20" s="113">
        <f t="shared" si="6"/>
        <v>311.48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</row>
    <row r="21" spans="1:69" s="1" customFormat="1" ht="12.75">
      <c r="A21" s="3"/>
      <c r="B21" s="8" t="s">
        <v>46</v>
      </c>
      <c r="C21" s="66"/>
      <c r="D21" s="66"/>
      <c r="E21" s="66"/>
      <c r="F21" s="66"/>
      <c r="G21" s="66"/>
      <c r="H21" s="66"/>
      <c r="I21" s="27">
        <v>1</v>
      </c>
      <c r="J21" s="3">
        <v>24</v>
      </c>
      <c r="K21" s="27"/>
      <c r="L21" s="3"/>
      <c r="M21" s="27">
        <v>1</v>
      </c>
      <c r="N21" s="3">
        <v>22</v>
      </c>
      <c r="O21" s="27">
        <v>1</v>
      </c>
      <c r="P21" s="20">
        <v>15</v>
      </c>
      <c r="Q21" s="40">
        <f t="shared" si="0"/>
        <v>3</v>
      </c>
      <c r="R21" s="4">
        <f t="shared" si="0"/>
        <v>61</v>
      </c>
      <c r="S21" s="35">
        <v>1</v>
      </c>
      <c r="T21" s="3">
        <v>17</v>
      </c>
      <c r="U21" s="27">
        <v>1</v>
      </c>
      <c r="V21" s="3">
        <v>20</v>
      </c>
      <c r="W21" s="27"/>
      <c r="X21" s="3"/>
      <c r="Y21" s="3">
        <v>1</v>
      </c>
      <c r="Z21" s="3">
        <v>23</v>
      </c>
      <c r="AA21" s="3">
        <v>1</v>
      </c>
      <c r="AB21" s="3">
        <v>20</v>
      </c>
      <c r="AC21" s="4">
        <f t="shared" si="1"/>
        <v>4</v>
      </c>
      <c r="AD21" s="4">
        <f t="shared" si="1"/>
        <v>80</v>
      </c>
      <c r="AE21" s="4"/>
      <c r="AF21" s="4"/>
      <c r="AG21" s="3"/>
      <c r="AH21" s="3"/>
      <c r="AI21" s="3"/>
      <c r="AJ21" s="3"/>
      <c r="AK21" s="3"/>
      <c r="AL21" s="3"/>
      <c r="AM21" s="4">
        <f t="shared" si="2"/>
        <v>0</v>
      </c>
      <c r="AN21" s="4">
        <f t="shared" si="3"/>
        <v>0</v>
      </c>
      <c r="AO21" s="4">
        <f t="shared" si="4"/>
        <v>7</v>
      </c>
      <c r="AP21" s="4">
        <f t="shared" si="4"/>
        <v>141</v>
      </c>
      <c r="AQ21" s="16"/>
      <c r="AS21" s="16"/>
      <c r="AT21" s="92">
        <f t="shared" si="5"/>
        <v>20.142857142857142</v>
      </c>
      <c r="AU21" s="113">
        <f t="shared" si="6"/>
        <v>125.75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</row>
    <row r="22" spans="1:69" s="1" customFormat="1" ht="12.75">
      <c r="A22" s="3">
        <v>9</v>
      </c>
      <c r="B22" s="3" t="s">
        <v>12</v>
      </c>
      <c r="C22" s="65"/>
      <c r="D22" s="65"/>
      <c r="E22" s="65"/>
      <c r="F22" s="65"/>
      <c r="G22" s="65"/>
      <c r="H22" s="65"/>
      <c r="I22" s="27">
        <v>2</v>
      </c>
      <c r="J22" s="3">
        <v>51</v>
      </c>
      <c r="K22" s="27">
        <v>2</v>
      </c>
      <c r="L22" s="3">
        <v>55</v>
      </c>
      <c r="M22" s="27">
        <v>2</v>
      </c>
      <c r="N22" s="3">
        <v>51</v>
      </c>
      <c r="O22" s="27">
        <v>2</v>
      </c>
      <c r="P22" s="20">
        <v>46</v>
      </c>
      <c r="Q22" s="40">
        <f t="shared" si="0"/>
        <v>8</v>
      </c>
      <c r="R22" s="4">
        <f t="shared" si="0"/>
        <v>203</v>
      </c>
      <c r="S22" s="35">
        <v>2</v>
      </c>
      <c r="T22" s="3">
        <v>44</v>
      </c>
      <c r="U22" s="27">
        <v>2</v>
      </c>
      <c r="V22" s="3">
        <v>53</v>
      </c>
      <c r="W22" s="27">
        <v>2</v>
      </c>
      <c r="X22" s="3">
        <v>49</v>
      </c>
      <c r="Y22" s="3">
        <v>2</v>
      </c>
      <c r="Z22" s="3">
        <v>56</v>
      </c>
      <c r="AA22" s="3">
        <v>2</v>
      </c>
      <c r="AB22" s="3">
        <v>54</v>
      </c>
      <c r="AC22" s="4">
        <f t="shared" si="1"/>
        <v>10</v>
      </c>
      <c r="AD22" s="4">
        <f t="shared" si="1"/>
        <v>256</v>
      </c>
      <c r="AE22" s="4"/>
      <c r="AF22" s="4"/>
      <c r="AG22" s="3"/>
      <c r="AH22" s="3"/>
      <c r="AI22" s="3">
        <v>2</v>
      </c>
      <c r="AJ22" s="3">
        <v>44</v>
      </c>
      <c r="AK22" s="3">
        <v>2</v>
      </c>
      <c r="AL22" s="3">
        <v>40</v>
      </c>
      <c r="AM22" s="4">
        <f t="shared" si="2"/>
        <v>4</v>
      </c>
      <c r="AN22" s="4">
        <f t="shared" si="3"/>
        <v>84</v>
      </c>
      <c r="AO22" s="4">
        <f t="shared" si="4"/>
        <v>22</v>
      </c>
      <c r="AP22" s="4">
        <f t="shared" si="4"/>
        <v>543</v>
      </c>
      <c r="AQ22" s="16"/>
      <c r="AS22" s="16"/>
      <c r="AT22" s="92">
        <f t="shared" si="5"/>
        <v>24.681818181818183</v>
      </c>
      <c r="AU22" s="113">
        <f t="shared" si="6"/>
        <v>510.73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</row>
    <row r="23" spans="1:69" s="1" customFormat="1" ht="12.75">
      <c r="A23" s="3"/>
      <c r="B23" s="8" t="s">
        <v>56</v>
      </c>
      <c r="C23" s="66"/>
      <c r="D23" s="66"/>
      <c r="E23" s="65"/>
      <c r="F23" s="65"/>
      <c r="G23" s="65"/>
      <c r="H23" s="65"/>
      <c r="I23" s="27"/>
      <c r="J23" s="3"/>
      <c r="K23" s="27"/>
      <c r="L23" s="3"/>
      <c r="M23" s="27"/>
      <c r="N23" s="3"/>
      <c r="O23" s="27"/>
      <c r="P23" s="20"/>
      <c r="Q23" s="40">
        <f t="shared" si="0"/>
        <v>0</v>
      </c>
      <c r="R23" s="4">
        <f t="shared" si="0"/>
        <v>0</v>
      </c>
      <c r="S23" s="35"/>
      <c r="T23" s="3"/>
      <c r="U23" s="27"/>
      <c r="V23" s="3"/>
      <c r="W23" s="27"/>
      <c r="X23" s="3"/>
      <c r="Y23" s="3"/>
      <c r="Z23" s="3"/>
      <c r="AA23" s="3"/>
      <c r="AB23" s="3"/>
      <c r="AC23" s="4">
        <f t="shared" si="1"/>
        <v>0</v>
      </c>
      <c r="AD23" s="4">
        <f t="shared" si="1"/>
        <v>0</v>
      </c>
      <c r="AE23" s="4"/>
      <c r="AF23" s="4"/>
      <c r="AG23" s="3"/>
      <c r="AH23" s="3"/>
      <c r="AI23" s="3"/>
      <c r="AJ23" s="3"/>
      <c r="AK23" s="3"/>
      <c r="AL23" s="3"/>
      <c r="AM23" s="4">
        <f t="shared" si="2"/>
        <v>0</v>
      </c>
      <c r="AN23" s="4">
        <f t="shared" si="3"/>
        <v>0</v>
      </c>
      <c r="AO23" s="4">
        <f t="shared" si="4"/>
        <v>0</v>
      </c>
      <c r="AP23" s="4">
        <f t="shared" si="4"/>
        <v>0</v>
      </c>
      <c r="AQ23" s="16"/>
      <c r="AS23" s="16"/>
      <c r="AT23" s="92"/>
      <c r="AU23" s="113">
        <f t="shared" si="6"/>
        <v>0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</row>
    <row r="24" spans="1:69" s="1" customFormat="1" ht="12.75">
      <c r="A24" s="3">
        <v>10</v>
      </c>
      <c r="B24" s="3" t="s">
        <v>91</v>
      </c>
      <c r="C24" s="65"/>
      <c r="D24" s="65"/>
      <c r="E24" s="65"/>
      <c r="F24" s="65"/>
      <c r="G24" s="65"/>
      <c r="H24" s="65"/>
      <c r="I24" s="27">
        <v>1</v>
      </c>
      <c r="J24" s="3">
        <v>24</v>
      </c>
      <c r="K24" s="27">
        <v>1</v>
      </c>
      <c r="L24" s="3">
        <v>21</v>
      </c>
      <c r="M24" s="27">
        <v>1</v>
      </c>
      <c r="N24" s="3">
        <v>26</v>
      </c>
      <c r="O24" s="27">
        <v>1</v>
      </c>
      <c r="P24" s="20">
        <v>21</v>
      </c>
      <c r="Q24" s="40">
        <f t="shared" si="0"/>
        <v>4</v>
      </c>
      <c r="R24" s="4">
        <f t="shared" si="0"/>
        <v>92</v>
      </c>
      <c r="S24" s="35">
        <v>1</v>
      </c>
      <c r="T24" s="3">
        <v>27</v>
      </c>
      <c r="U24" s="27">
        <v>1</v>
      </c>
      <c r="V24" s="3">
        <v>20</v>
      </c>
      <c r="W24" s="27">
        <v>1</v>
      </c>
      <c r="X24" s="3">
        <v>23</v>
      </c>
      <c r="Y24" s="3">
        <v>1</v>
      </c>
      <c r="Z24" s="3">
        <v>25</v>
      </c>
      <c r="AA24" s="3">
        <v>1</v>
      </c>
      <c r="AB24" s="3">
        <v>25</v>
      </c>
      <c r="AC24" s="4">
        <f t="shared" si="1"/>
        <v>5</v>
      </c>
      <c r="AD24" s="4">
        <f t="shared" si="1"/>
        <v>120</v>
      </c>
      <c r="AE24" s="4"/>
      <c r="AF24" s="4"/>
      <c r="AG24" s="3">
        <v>1</v>
      </c>
      <c r="AH24" s="3">
        <v>26</v>
      </c>
      <c r="AI24" s="3"/>
      <c r="AJ24" s="3"/>
      <c r="AK24" s="3">
        <v>1</v>
      </c>
      <c r="AL24" s="3">
        <v>22</v>
      </c>
      <c r="AM24" s="4">
        <f t="shared" si="2"/>
        <v>2</v>
      </c>
      <c r="AN24" s="4">
        <f t="shared" si="3"/>
        <v>48</v>
      </c>
      <c r="AO24" s="4">
        <f t="shared" si="4"/>
        <v>11</v>
      </c>
      <c r="AP24" s="4">
        <f t="shared" si="4"/>
        <v>260</v>
      </c>
      <c r="AQ24" s="16"/>
      <c r="AS24" s="16"/>
      <c r="AT24" s="92">
        <f t="shared" si="5"/>
        <v>23.636363636363637</v>
      </c>
      <c r="AU24" s="113">
        <f t="shared" si="6"/>
        <v>247.56</v>
      </c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</row>
    <row r="25" spans="1:69" s="1" customFormat="1" ht="12.75">
      <c r="A25" s="3">
        <v>11</v>
      </c>
      <c r="B25" s="3" t="s">
        <v>13</v>
      </c>
      <c r="C25" s="65"/>
      <c r="D25" s="65"/>
      <c r="E25" s="65"/>
      <c r="F25" s="65"/>
      <c r="G25" s="65"/>
      <c r="H25" s="65"/>
      <c r="I25" s="28"/>
      <c r="K25" s="28"/>
      <c r="M25" s="28"/>
      <c r="O25" s="28"/>
      <c r="P25" s="16"/>
      <c r="Q25" s="40">
        <f t="shared" si="0"/>
        <v>0</v>
      </c>
      <c r="R25" s="4">
        <f t="shared" si="0"/>
        <v>0</v>
      </c>
      <c r="S25" s="35">
        <v>3</v>
      </c>
      <c r="T25" s="3">
        <v>75</v>
      </c>
      <c r="U25" s="27">
        <v>3</v>
      </c>
      <c r="V25" s="3">
        <v>73</v>
      </c>
      <c r="W25" s="27">
        <v>3</v>
      </c>
      <c r="X25" s="3">
        <v>77</v>
      </c>
      <c r="Y25" s="3">
        <v>3</v>
      </c>
      <c r="Z25" s="3">
        <v>79</v>
      </c>
      <c r="AA25" s="3">
        <v>4</v>
      </c>
      <c r="AB25" s="3">
        <v>110</v>
      </c>
      <c r="AC25" s="4">
        <f t="shared" si="1"/>
        <v>16</v>
      </c>
      <c r="AD25" s="4">
        <f t="shared" si="1"/>
        <v>414</v>
      </c>
      <c r="AE25" s="4"/>
      <c r="AF25" s="4"/>
      <c r="AG25" s="3"/>
      <c r="AH25" s="3"/>
      <c r="AI25" s="3">
        <v>2</v>
      </c>
      <c r="AJ25" s="3">
        <v>41</v>
      </c>
      <c r="AK25" s="3">
        <v>2</v>
      </c>
      <c r="AL25" s="3">
        <v>40</v>
      </c>
      <c r="AM25" s="4">
        <f t="shared" si="2"/>
        <v>4</v>
      </c>
      <c r="AN25" s="4">
        <f t="shared" si="3"/>
        <v>81</v>
      </c>
      <c r="AO25" s="4">
        <f t="shared" si="4"/>
        <v>20</v>
      </c>
      <c r="AP25" s="4">
        <f t="shared" si="4"/>
        <v>495</v>
      </c>
      <c r="AQ25" s="16"/>
      <c r="AS25" s="16"/>
      <c r="AT25" s="92">
        <f t="shared" si="5"/>
        <v>24.75</v>
      </c>
      <c r="AU25" s="113">
        <f t="shared" si="6"/>
        <v>512.8199999999999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</row>
    <row r="26" spans="1:69" s="1" customFormat="1" ht="12.75">
      <c r="A26" s="3">
        <v>12</v>
      </c>
      <c r="B26" s="3" t="s">
        <v>92</v>
      </c>
      <c r="C26" s="65"/>
      <c r="D26" s="65"/>
      <c r="E26" s="65"/>
      <c r="F26" s="65"/>
      <c r="G26" s="65"/>
      <c r="H26" s="65"/>
      <c r="I26" s="27"/>
      <c r="J26" s="3"/>
      <c r="K26" s="27"/>
      <c r="L26" s="3"/>
      <c r="M26" s="27"/>
      <c r="N26" s="3"/>
      <c r="O26" s="27"/>
      <c r="P26" s="20"/>
      <c r="Q26" s="40">
        <f t="shared" si="0"/>
        <v>0</v>
      </c>
      <c r="R26" s="4">
        <f t="shared" si="0"/>
        <v>0</v>
      </c>
      <c r="S26" s="35"/>
      <c r="T26" s="3"/>
      <c r="U26" s="27"/>
      <c r="V26" s="3"/>
      <c r="W26" s="27"/>
      <c r="X26" s="3"/>
      <c r="Y26" s="3"/>
      <c r="Z26" s="3"/>
      <c r="AA26" s="3"/>
      <c r="AB26" s="3"/>
      <c r="AC26" s="4">
        <f t="shared" si="1"/>
        <v>0</v>
      </c>
      <c r="AD26" s="4">
        <f t="shared" si="1"/>
        <v>0</v>
      </c>
      <c r="AE26" s="4"/>
      <c r="AF26" s="4"/>
      <c r="AG26" s="3"/>
      <c r="AH26" s="3"/>
      <c r="AI26" s="3"/>
      <c r="AJ26" s="3"/>
      <c r="AK26" s="3"/>
      <c r="AL26" s="3"/>
      <c r="AM26" s="4">
        <f t="shared" si="2"/>
        <v>0</v>
      </c>
      <c r="AN26" s="4">
        <f t="shared" si="3"/>
        <v>0</v>
      </c>
      <c r="AO26" s="4">
        <f t="shared" si="4"/>
        <v>0</v>
      </c>
      <c r="AP26" s="4">
        <f t="shared" si="4"/>
        <v>0</v>
      </c>
      <c r="AQ26" s="16"/>
      <c r="AS26" s="16"/>
      <c r="AT26" s="92"/>
      <c r="AU26" s="113">
        <f t="shared" si="6"/>
        <v>0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</row>
    <row r="27" spans="1:69" s="1" customFormat="1" ht="12.75">
      <c r="A27" s="3"/>
      <c r="B27" s="8" t="s">
        <v>70</v>
      </c>
      <c r="C27" s="67"/>
      <c r="D27" s="67"/>
      <c r="E27" s="67"/>
      <c r="F27" s="67"/>
      <c r="G27" s="67"/>
      <c r="H27" s="67"/>
      <c r="I27" s="29">
        <v>2</v>
      </c>
      <c r="J27" s="11">
        <v>56</v>
      </c>
      <c r="K27" s="29">
        <v>2</v>
      </c>
      <c r="L27" s="11">
        <v>65</v>
      </c>
      <c r="M27" s="29">
        <v>2</v>
      </c>
      <c r="N27" s="11">
        <v>47</v>
      </c>
      <c r="O27" s="29">
        <v>2</v>
      </c>
      <c r="P27" s="22">
        <v>62</v>
      </c>
      <c r="Q27" s="40">
        <f t="shared" si="0"/>
        <v>8</v>
      </c>
      <c r="R27" s="4">
        <f t="shared" si="0"/>
        <v>230</v>
      </c>
      <c r="S27" s="36">
        <v>2</v>
      </c>
      <c r="T27" s="11">
        <v>53</v>
      </c>
      <c r="U27" s="29">
        <v>2</v>
      </c>
      <c r="V27" s="11">
        <v>54</v>
      </c>
      <c r="W27" s="29">
        <v>2</v>
      </c>
      <c r="X27" s="11">
        <v>43</v>
      </c>
      <c r="Y27" s="11">
        <v>2</v>
      </c>
      <c r="Z27" s="11">
        <v>58</v>
      </c>
      <c r="AA27" s="11">
        <v>2</v>
      </c>
      <c r="AB27" s="11">
        <v>47</v>
      </c>
      <c r="AC27" s="4">
        <f t="shared" si="1"/>
        <v>10</v>
      </c>
      <c r="AD27" s="4">
        <f t="shared" si="1"/>
        <v>255</v>
      </c>
      <c r="AE27" s="12"/>
      <c r="AF27" s="12"/>
      <c r="AG27" s="11">
        <v>1</v>
      </c>
      <c r="AH27" s="11">
        <v>30</v>
      </c>
      <c r="AI27" s="11">
        <v>1</v>
      </c>
      <c r="AJ27" s="11">
        <v>28</v>
      </c>
      <c r="AK27" s="11">
        <v>1</v>
      </c>
      <c r="AL27" s="11">
        <v>23</v>
      </c>
      <c r="AM27" s="4">
        <f t="shared" si="2"/>
        <v>3</v>
      </c>
      <c r="AN27" s="4">
        <f t="shared" si="3"/>
        <v>81</v>
      </c>
      <c r="AO27" s="4">
        <f t="shared" si="4"/>
        <v>21</v>
      </c>
      <c r="AP27" s="4">
        <f t="shared" si="4"/>
        <v>566</v>
      </c>
      <c r="AQ27" s="16"/>
      <c r="AS27" s="16"/>
      <c r="AT27" s="92">
        <f t="shared" si="5"/>
        <v>26.952380952380953</v>
      </c>
      <c r="AU27" s="113">
        <f t="shared" si="6"/>
        <v>526.3199999999999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</row>
    <row r="28" spans="1:69" s="1" customFormat="1" ht="13.5" thickBot="1">
      <c r="A28" s="3"/>
      <c r="B28" s="59" t="s">
        <v>71</v>
      </c>
      <c r="C28" s="67"/>
      <c r="D28" s="67"/>
      <c r="E28" s="67"/>
      <c r="F28" s="67"/>
      <c r="G28" s="67"/>
      <c r="H28" s="67"/>
      <c r="I28" s="27">
        <v>0</v>
      </c>
      <c r="J28" s="3"/>
      <c r="K28" s="27"/>
      <c r="L28" s="3"/>
      <c r="M28" s="27"/>
      <c r="N28" s="3"/>
      <c r="O28" s="27"/>
      <c r="P28" s="20"/>
      <c r="Q28" s="40">
        <f t="shared" si="0"/>
        <v>0</v>
      </c>
      <c r="R28" s="4">
        <f t="shared" si="0"/>
        <v>0</v>
      </c>
      <c r="S28" s="36">
        <v>1</v>
      </c>
      <c r="T28" s="3">
        <v>26</v>
      </c>
      <c r="U28" s="27">
        <v>1</v>
      </c>
      <c r="V28" s="3">
        <v>12</v>
      </c>
      <c r="W28" s="27"/>
      <c r="X28" s="3"/>
      <c r="Y28" s="3">
        <v>1</v>
      </c>
      <c r="Z28" s="3">
        <v>25</v>
      </c>
      <c r="AA28" s="3">
        <v>1</v>
      </c>
      <c r="AB28" s="3">
        <v>17</v>
      </c>
      <c r="AC28" s="4">
        <f t="shared" si="1"/>
        <v>4</v>
      </c>
      <c r="AD28" s="4">
        <f t="shared" si="1"/>
        <v>80</v>
      </c>
      <c r="AE28" s="4"/>
      <c r="AF28" s="4"/>
      <c r="AG28" s="3"/>
      <c r="AH28" s="3"/>
      <c r="AI28" s="3">
        <v>1</v>
      </c>
      <c r="AJ28" s="3">
        <v>19</v>
      </c>
      <c r="AK28" s="3"/>
      <c r="AL28" s="3"/>
      <c r="AM28" s="4">
        <f t="shared" si="2"/>
        <v>1</v>
      </c>
      <c r="AN28" s="4">
        <f t="shared" si="3"/>
        <v>19</v>
      </c>
      <c r="AO28" s="4">
        <f t="shared" si="4"/>
        <v>5</v>
      </c>
      <c r="AP28" s="4">
        <f t="shared" si="4"/>
        <v>99</v>
      </c>
      <c r="AQ28" s="16"/>
      <c r="AS28" s="16"/>
      <c r="AT28" s="93">
        <f t="shared" si="5"/>
        <v>19.8</v>
      </c>
      <c r="AU28" s="114">
        <f t="shared" si="6"/>
        <v>103.18</v>
      </c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</row>
    <row r="29" spans="1:69" s="43" customFormat="1" ht="13.5" customHeight="1" thickBot="1">
      <c r="A29" s="46"/>
      <c r="B29" s="45" t="s">
        <v>60</v>
      </c>
      <c r="C29" s="68"/>
      <c r="D29" s="68"/>
      <c r="E29" s="68"/>
      <c r="F29" s="68"/>
      <c r="G29" s="68"/>
      <c r="H29" s="68"/>
      <c r="I29" s="45">
        <f>SUM(I12:I28)</f>
        <v>19</v>
      </c>
      <c r="J29" s="45">
        <f aca="true" t="shared" si="7" ref="J29:AP29">SUM(J12:J28)</f>
        <v>506</v>
      </c>
      <c r="K29" s="45">
        <f t="shared" si="7"/>
        <v>18</v>
      </c>
      <c r="L29" s="45">
        <f t="shared" si="7"/>
        <v>472</v>
      </c>
      <c r="M29" s="45">
        <f t="shared" si="7"/>
        <v>19</v>
      </c>
      <c r="N29" s="45">
        <f t="shared" si="7"/>
        <v>475</v>
      </c>
      <c r="O29" s="45">
        <f t="shared" si="7"/>
        <v>19</v>
      </c>
      <c r="P29" s="45">
        <f t="shared" si="7"/>
        <v>428</v>
      </c>
      <c r="Q29" s="45">
        <f t="shared" si="7"/>
        <v>75</v>
      </c>
      <c r="R29" s="45">
        <f t="shared" si="7"/>
        <v>1881</v>
      </c>
      <c r="S29" s="45">
        <f t="shared" si="7"/>
        <v>24</v>
      </c>
      <c r="T29" s="45">
        <f t="shared" si="7"/>
        <v>584</v>
      </c>
      <c r="U29" s="45">
        <f t="shared" si="7"/>
        <v>24</v>
      </c>
      <c r="V29" s="45">
        <f t="shared" si="7"/>
        <v>538</v>
      </c>
      <c r="W29" s="45">
        <f t="shared" si="7"/>
        <v>21</v>
      </c>
      <c r="X29" s="45">
        <f t="shared" si="7"/>
        <v>517</v>
      </c>
      <c r="Y29" s="45">
        <f t="shared" si="7"/>
        <v>24</v>
      </c>
      <c r="Z29" s="45">
        <f t="shared" si="7"/>
        <v>604</v>
      </c>
      <c r="AA29" s="45">
        <f t="shared" si="7"/>
        <v>26</v>
      </c>
      <c r="AB29" s="45">
        <f t="shared" si="7"/>
        <v>624</v>
      </c>
      <c r="AC29" s="45">
        <f t="shared" si="7"/>
        <v>119</v>
      </c>
      <c r="AD29" s="45">
        <f t="shared" si="7"/>
        <v>2867</v>
      </c>
      <c r="AE29" s="45">
        <f t="shared" si="7"/>
        <v>0</v>
      </c>
      <c r="AF29" s="45">
        <f t="shared" si="7"/>
        <v>0</v>
      </c>
      <c r="AG29" s="45">
        <f t="shared" si="7"/>
        <v>16</v>
      </c>
      <c r="AH29" s="45">
        <f t="shared" si="7"/>
        <v>376</v>
      </c>
      <c r="AI29" s="45">
        <f t="shared" si="7"/>
        <v>19</v>
      </c>
      <c r="AJ29" s="45">
        <f t="shared" si="7"/>
        <v>436</v>
      </c>
      <c r="AK29" s="45">
        <f t="shared" si="7"/>
        <v>20</v>
      </c>
      <c r="AL29" s="45">
        <f t="shared" si="7"/>
        <v>424</v>
      </c>
      <c r="AM29" s="45">
        <f t="shared" si="7"/>
        <v>55</v>
      </c>
      <c r="AN29" s="45">
        <f t="shared" si="7"/>
        <v>1236</v>
      </c>
      <c r="AO29" s="45">
        <f t="shared" si="7"/>
        <v>249</v>
      </c>
      <c r="AP29" s="45">
        <f t="shared" si="7"/>
        <v>5984</v>
      </c>
      <c r="AQ29" s="45">
        <f>SUM(AQ12:AQ28)</f>
        <v>0</v>
      </c>
      <c r="AR29" s="45"/>
      <c r="AS29" s="45"/>
      <c r="AT29" s="110"/>
      <c r="AU29" s="115">
        <f t="shared" si="6"/>
        <v>5785.67</v>
      </c>
      <c r="AV29" s="42">
        <f>Q29+AC29</f>
        <v>194</v>
      </c>
      <c r="AW29" s="42">
        <f>R29+AD29</f>
        <v>4748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</row>
    <row r="30" spans="1:69" s="1" customFormat="1" ht="12.75">
      <c r="A30" s="13"/>
      <c r="B30" s="13"/>
      <c r="C30" s="74"/>
      <c r="D30" s="74"/>
      <c r="E30" s="74"/>
      <c r="F30" s="74"/>
      <c r="G30" s="74"/>
      <c r="H30" s="74"/>
      <c r="I30" s="30"/>
      <c r="J30" s="13"/>
      <c r="K30" s="30"/>
      <c r="L30" s="13"/>
      <c r="M30" s="30"/>
      <c r="N30" s="13"/>
      <c r="O30" s="30"/>
      <c r="P30" s="13"/>
      <c r="Q30" s="14" t="s">
        <v>66</v>
      </c>
      <c r="R30" s="14"/>
      <c r="S30" s="30"/>
      <c r="T30" s="13"/>
      <c r="U30" s="30"/>
      <c r="V30" s="13"/>
      <c r="W30" s="30"/>
      <c r="X30" s="13"/>
      <c r="Y30" s="13"/>
      <c r="Z30" s="13"/>
      <c r="AA30" s="13"/>
      <c r="AB30" s="13"/>
      <c r="AC30" s="14"/>
      <c r="AD30" s="14"/>
      <c r="AE30" s="14"/>
      <c r="AF30" s="14"/>
      <c r="AG30" s="13"/>
      <c r="AH30" s="13"/>
      <c r="AI30" s="13"/>
      <c r="AJ30" s="13"/>
      <c r="AK30" s="13"/>
      <c r="AL30" s="13"/>
      <c r="AM30" s="14"/>
      <c r="AN30" s="14"/>
      <c r="AO30" s="14"/>
      <c r="AP30" s="14"/>
      <c r="AQ30" s="14"/>
      <c r="AR30" s="55"/>
      <c r="AS30" s="85"/>
      <c r="AT30" s="95"/>
      <c r="AU30" s="116">
        <f t="shared" si="6"/>
        <v>0</v>
      </c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</row>
    <row r="31" spans="1:69" s="1" customFormat="1" ht="12.75">
      <c r="A31" s="3">
        <v>1</v>
      </c>
      <c r="B31" s="3" t="s">
        <v>99</v>
      </c>
      <c r="C31" s="65"/>
      <c r="D31" s="65"/>
      <c r="E31" s="65"/>
      <c r="F31" s="65"/>
      <c r="G31" s="65"/>
      <c r="H31" s="65"/>
      <c r="I31" s="27">
        <v>1</v>
      </c>
      <c r="J31" s="3">
        <v>28</v>
      </c>
      <c r="K31" s="27">
        <v>1</v>
      </c>
      <c r="L31" s="3">
        <v>36</v>
      </c>
      <c r="M31" s="27">
        <v>1</v>
      </c>
      <c r="N31" s="3">
        <v>35</v>
      </c>
      <c r="O31" s="27">
        <v>1</v>
      </c>
      <c r="P31" s="20">
        <v>22</v>
      </c>
      <c r="Q31" s="40">
        <f>I31+K31+M31+O31</f>
        <v>4</v>
      </c>
      <c r="R31" s="4">
        <f>J31+L31+N31+P31</f>
        <v>121</v>
      </c>
      <c r="S31" s="35">
        <v>1</v>
      </c>
      <c r="T31" s="3">
        <v>29</v>
      </c>
      <c r="U31" s="27">
        <v>2</v>
      </c>
      <c r="V31" s="3">
        <v>33</v>
      </c>
      <c r="W31" s="27">
        <v>1</v>
      </c>
      <c r="X31" s="3">
        <v>30</v>
      </c>
      <c r="Y31" s="3">
        <v>2</v>
      </c>
      <c r="Z31" s="3">
        <v>34</v>
      </c>
      <c r="AA31" s="3">
        <v>2</v>
      </c>
      <c r="AB31" s="3">
        <v>39</v>
      </c>
      <c r="AC31" s="4">
        <f>S31+U31+W31+Y31+AA31</f>
        <v>8</v>
      </c>
      <c r="AD31" s="4">
        <f>T31+V31+X31+Z31+AB31</f>
        <v>165</v>
      </c>
      <c r="AE31" s="4"/>
      <c r="AF31" s="4"/>
      <c r="AG31" s="3"/>
      <c r="AH31" s="3"/>
      <c r="AI31" s="3"/>
      <c r="AJ31" s="3"/>
      <c r="AK31" s="3"/>
      <c r="AL31" s="3"/>
      <c r="AM31" s="4"/>
      <c r="AN31" s="4"/>
      <c r="AO31" s="4">
        <f>AM31+AE31+AC31+Q31</f>
        <v>12</v>
      </c>
      <c r="AP31" s="4">
        <f>AN31+AF31+AD31+R31</f>
        <v>286</v>
      </c>
      <c r="AQ31" s="16"/>
      <c r="AS31" s="16"/>
      <c r="AT31" s="92">
        <f>AP31/AO31</f>
        <v>23.833333333333332</v>
      </c>
      <c r="AU31" s="113">
        <f t="shared" si="6"/>
        <v>255.75</v>
      </c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</row>
    <row r="32" spans="1:69" s="1" customFormat="1" ht="12.75">
      <c r="A32" s="3">
        <v>2</v>
      </c>
      <c r="B32" s="3" t="s">
        <v>14</v>
      </c>
      <c r="C32" s="65"/>
      <c r="D32" s="65"/>
      <c r="E32" s="65"/>
      <c r="F32" s="65"/>
      <c r="G32" s="65"/>
      <c r="H32" s="65"/>
      <c r="I32" s="27">
        <v>1</v>
      </c>
      <c r="J32" s="3">
        <v>26</v>
      </c>
      <c r="K32" s="27">
        <v>1</v>
      </c>
      <c r="L32" s="3">
        <v>27</v>
      </c>
      <c r="M32" s="27">
        <v>1</v>
      </c>
      <c r="N32" s="3">
        <v>26</v>
      </c>
      <c r="O32" s="27">
        <v>1</v>
      </c>
      <c r="P32" s="3">
        <v>22</v>
      </c>
      <c r="Q32" s="4">
        <f>I32+K32+M32+O32</f>
        <v>4</v>
      </c>
      <c r="R32" s="4">
        <f>J32+L32+N32+P32</f>
        <v>101</v>
      </c>
      <c r="S32" s="27">
        <v>1</v>
      </c>
      <c r="T32" s="3">
        <v>14</v>
      </c>
      <c r="U32" s="27">
        <v>1</v>
      </c>
      <c r="V32" s="3">
        <v>21</v>
      </c>
      <c r="W32" s="27">
        <v>1</v>
      </c>
      <c r="X32" s="3">
        <v>20</v>
      </c>
      <c r="Y32" s="3">
        <v>1</v>
      </c>
      <c r="Z32" s="3">
        <v>20</v>
      </c>
      <c r="AA32" s="3">
        <v>1</v>
      </c>
      <c r="AB32" s="3">
        <v>22</v>
      </c>
      <c r="AC32" s="4">
        <f>S32+U32+W32+Y32+AA32</f>
        <v>5</v>
      </c>
      <c r="AD32" s="4">
        <f>T32+V32+X32+Z32+AB32</f>
        <v>97</v>
      </c>
      <c r="AE32" s="4"/>
      <c r="AF32" s="4"/>
      <c r="AG32" s="3"/>
      <c r="AH32" s="3"/>
      <c r="AI32" s="3"/>
      <c r="AJ32" s="3"/>
      <c r="AK32" s="3"/>
      <c r="AL32" s="3"/>
      <c r="AM32" s="4"/>
      <c r="AN32" s="4"/>
      <c r="AO32" s="4">
        <f>AC32+Q32</f>
        <v>9</v>
      </c>
      <c r="AP32" s="4">
        <f>AD32+R32</f>
        <v>198</v>
      </c>
      <c r="AQ32" s="16"/>
      <c r="AS32" s="16"/>
      <c r="AT32" s="92">
        <f t="shared" si="5"/>
        <v>22</v>
      </c>
      <c r="AU32" s="113">
        <f t="shared" si="6"/>
        <v>172.75</v>
      </c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</row>
    <row r="33" spans="1:69" s="1" customFormat="1" ht="12.75">
      <c r="A33" s="3">
        <v>3</v>
      </c>
      <c r="B33" s="3" t="s">
        <v>47</v>
      </c>
      <c r="C33" s="65"/>
      <c r="D33" s="65"/>
      <c r="E33" s="65"/>
      <c r="F33" s="65"/>
      <c r="G33" s="65"/>
      <c r="H33" s="65"/>
      <c r="I33" s="27">
        <v>1</v>
      </c>
      <c r="J33" s="3">
        <v>28</v>
      </c>
      <c r="K33" s="27">
        <v>1</v>
      </c>
      <c r="L33" s="3">
        <v>29</v>
      </c>
      <c r="M33" s="27">
        <v>1</v>
      </c>
      <c r="N33" s="3">
        <v>23</v>
      </c>
      <c r="O33" s="27">
        <v>1</v>
      </c>
      <c r="P33" s="3">
        <v>26</v>
      </c>
      <c r="Q33" s="4">
        <f aca="true" t="shared" si="8" ref="Q33:R48">I33+K33+M33+O33</f>
        <v>4</v>
      </c>
      <c r="R33" s="4">
        <f t="shared" si="8"/>
        <v>106</v>
      </c>
      <c r="S33" s="27">
        <v>2</v>
      </c>
      <c r="T33" s="3">
        <v>41</v>
      </c>
      <c r="U33" s="27">
        <v>1</v>
      </c>
      <c r="V33" s="3">
        <v>22</v>
      </c>
      <c r="W33" s="27">
        <v>1</v>
      </c>
      <c r="X33" s="3">
        <v>18</v>
      </c>
      <c r="Y33" s="3">
        <v>1</v>
      </c>
      <c r="Z33" s="3">
        <v>30</v>
      </c>
      <c r="AA33" s="3">
        <v>1</v>
      </c>
      <c r="AB33" s="3">
        <v>31</v>
      </c>
      <c r="AC33" s="4">
        <f aca="true" t="shared" si="9" ref="AC33:AD64">S33+U33+W33+Y33+AA33</f>
        <v>6</v>
      </c>
      <c r="AD33" s="4">
        <f t="shared" si="9"/>
        <v>142</v>
      </c>
      <c r="AE33" s="14"/>
      <c r="AF33" s="14"/>
      <c r="AG33" s="3"/>
      <c r="AH33" s="3"/>
      <c r="AI33" s="3"/>
      <c r="AJ33" s="3"/>
      <c r="AK33" s="3"/>
      <c r="AL33" s="3"/>
      <c r="AM33" s="4"/>
      <c r="AN33" s="4"/>
      <c r="AO33" s="4">
        <f aca="true" t="shared" si="10" ref="AO33:AP64">AC33+Q33</f>
        <v>10</v>
      </c>
      <c r="AP33" s="4">
        <f t="shared" si="10"/>
        <v>248</v>
      </c>
      <c r="AQ33" s="16"/>
      <c r="AS33" s="16"/>
      <c r="AT33" s="92">
        <f t="shared" si="5"/>
        <v>24.8</v>
      </c>
      <c r="AU33" s="113">
        <f t="shared" si="6"/>
        <v>221.5</v>
      </c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</row>
    <row r="34" spans="1:69" s="1" customFormat="1" ht="12.75">
      <c r="A34" s="3">
        <v>4</v>
      </c>
      <c r="B34" s="3" t="s">
        <v>15</v>
      </c>
      <c r="C34" s="65"/>
      <c r="D34" s="65"/>
      <c r="E34" s="65"/>
      <c r="F34" s="65"/>
      <c r="G34" s="65"/>
      <c r="H34" s="65"/>
      <c r="I34" s="27">
        <v>1</v>
      </c>
      <c r="J34" s="3">
        <v>19</v>
      </c>
      <c r="K34" s="27">
        <v>1</v>
      </c>
      <c r="L34" s="3">
        <v>17</v>
      </c>
      <c r="M34" s="27">
        <v>1</v>
      </c>
      <c r="N34" s="3">
        <v>21</v>
      </c>
      <c r="O34" s="27">
        <v>1</v>
      </c>
      <c r="P34" s="3">
        <v>21</v>
      </c>
      <c r="Q34" s="4">
        <f t="shared" si="8"/>
        <v>4</v>
      </c>
      <c r="R34" s="4">
        <f t="shared" si="8"/>
        <v>78</v>
      </c>
      <c r="S34" s="27">
        <v>1</v>
      </c>
      <c r="T34" s="3">
        <v>23</v>
      </c>
      <c r="U34" s="27">
        <v>1</v>
      </c>
      <c r="V34" s="3">
        <v>19</v>
      </c>
      <c r="W34" s="27">
        <v>2</v>
      </c>
      <c r="X34" s="3">
        <v>35</v>
      </c>
      <c r="Y34" s="3">
        <v>1</v>
      </c>
      <c r="Z34" s="3">
        <v>22</v>
      </c>
      <c r="AA34" s="3">
        <v>1</v>
      </c>
      <c r="AB34" s="3">
        <v>22</v>
      </c>
      <c r="AC34" s="4">
        <f t="shared" si="9"/>
        <v>6</v>
      </c>
      <c r="AD34" s="4">
        <f t="shared" si="9"/>
        <v>121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4">
        <f t="shared" si="10"/>
        <v>10</v>
      </c>
      <c r="AP34" s="4">
        <f t="shared" si="10"/>
        <v>199</v>
      </c>
      <c r="AQ34" s="16"/>
      <c r="AS34" s="16"/>
      <c r="AT34" s="92">
        <f t="shared" si="5"/>
        <v>19.9</v>
      </c>
      <c r="AU34" s="113">
        <f t="shared" si="6"/>
        <v>179.5</v>
      </c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</row>
    <row r="35" spans="1:69" s="1" customFormat="1" ht="12.75">
      <c r="A35" s="3">
        <v>5</v>
      </c>
      <c r="B35" s="3" t="s">
        <v>63</v>
      </c>
      <c r="C35" s="65"/>
      <c r="D35" s="65"/>
      <c r="E35" s="65"/>
      <c r="F35" s="65"/>
      <c r="G35" s="65"/>
      <c r="H35" s="65"/>
      <c r="I35" s="27">
        <v>1</v>
      </c>
      <c r="J35" s="3">
        <v>30</v>
      </c>
      <c r="K35" s="27">
        <v>1</v>
      </c>
      <c r="L35" s="3">
        <v>28</v>
      </c>
      <c r="M35" s="27">
        <v>2</v>
      </c>
      <c r="N35" s="3">
        <v>37</v>
      </c>
      <c r="O35" s="27">
        <v>1</v>
      </c>
      <c r="P35" s="3">
        <v>27</v>
      </c>
      <c r="Q35" s="4">
        <f t="shared" si="8"/>
        <v>5</v>
      </c>
      <c r="R35" s="4">
        <f t="shared" si="8"/>
        <v>122</v>
      </c>
      <c r="S35" s="27">
        <v>1</v>
      </c>
      <c r="T35" s="3">
        <v>25</v>
      </c>
      <c r="U35" s="27">
        <v>1</v>
      </c>
      <c r="V35" s="3">
        <v>21</v>
      </c>
      <c r="W35" s="27">
        <v>1</v>
      </c>
      <c r="X35" s="3">
        <v>33</v>
      </c>
      <c r="Y35" s="3">
        <v>2</v>
      </c>
      <c r="Z35" s="3">
        <v>37</v>
      </c>
      <c r="AA35" s="3">
        <v>1</v>
      </c>
      <c r="AB35" s="3">
        <v>22</v>
      </c>
      <c r="AC35" s="4">
        <f t="shared" si="9"/>
        <v>6</v>
      </c>
      <c r="AD35" s="4">
        <f t="shared" si="9"/>
        <v>138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4">
        <f t="shared" si="10"/>
        <v>11</v>
      </c>
      <c r="AP35" s="4">
        <f t="shared" si="10"/>
        <v>260</v>
      </c>
      <c r="AQ35" s="16"/>
      <c r="AS35" s="16"/>
      <c r="AT35" s="92">
        <f t="shared" si="5"/>
        <v>23.636363636363637</v>
      </c>
      <c r="AU35" s="113">
        <f t="shared" si="6"/>
        <v>229.5</v>
      </c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</row>
    <row r="36" spans="1:69" s="1" customFormat="1" ht="12.75">
      <c r="A36" s="3">
        <v>6</v>
      </c>
      <c r="B36" s="3" t="s">
        <v>96</v>
      </c>
      <c r="C36" s="65"/>
      <c r="D36" s="65"/>
      <c r="E36" s="65"/>
      <c r="F36" s="65"/>
      <c r="G36" s="65"/>
      <c r="H36" s="65"/>
      <c r="I36" s="27">
        <v>1</v>
      </c>
      <c r="J36" s="3">
        <v>22</v>
      </c>
      <c r="K36" s="27">
        <v>1</v>
      </c>
      <c r="L36" s="3">
        <v>32</v>
      </c>
      <c r="M36" s="27">
        <v>1</v>
      </c>
      <c r="N36" s="3">
        <v>31</v>
      </c>
      <c r="O36" s="27">
        <v>2</v>
      </c>
      <c r="P36" s="3">
        <v>39</v>
      </c>
      <c r="Q36" s="4">
        <f t="shared" si="8"/>
        <v>5</v>
      </c>
      <c r="R36" s="4">
        <f t="shared" si="8"/>
        <v>124</v>
      </c>
      <c r="S36" s="27">
        <v>2</v>
      </c>
      <c r="T36" s="3">
        <v>43</v>
      </c>
      <c r="U36" s="27">
        <v>1</v>
      </c>
      <c r="V36" s="3">
        <v>33</v>
      </c>
      <c r="W36" s="27">
        <v>2</v>
      </c>
      <c r="X36" s="3">
        <v>40</v>
      </c>
      <c r="Y36" s="3">
        <v>2</v>
      </c>
      <c r="Z36" s="3">
        <v>45</v>
      </c>
      <c r="AA36" s="3">
        <v>2</v>
      </c>
      <c r="AB36" s="3">
        <v>39</v>
      </c>
      <c r="AC36" s="4">
        <f t="shared" si="9"/>
        <v>9</v>
      </c>
      <c r="AD36" s="4">
        <f t="shared" si="9"/>
        <v>200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4">
        <f t="shared" si="10"/>
        <v>14</v>
      </c>
      <c r="AP36" s="4">
        <f t="shared" si="10"/>
        <v>324</v>
      </c>
      <c r="AQ36" s="16"/>
      <c r="AS36" s="16"/>
      <c r="AT36" s="92">
        <f t="shared" si="5"/>
        <v>23.142857142857142</v>
      </c>
      <c r="AU36" s="113">
        <f t="shared" si="6"/>
        <v>293</v>
      </c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</row>
    <row r="37" spans="1:69" s="1" customFormat="1" ht="12.75">
      <c r="A37" s="3">
        <v>7</v>
      </c>
      <c r="B37" s="3" t="s">
        <v>16</v>
      </c>
      <c r="C37" s="65"/>
      <c r="D37" s="65"/>
      <c r="E37" s="65"/>
      <c r="F37" s="65"/>
      <c r="G37" s="65"/>
      <c r="H37" s="65"/>
      <c r="I37" s="27">
        <v>1</v>
      </c>
      <c r="J37" s="3">
        <v>18</v>
      </c>
      <c r="K37" s="27">
        <v>1</v>
      </c>
      <c r="L37" s="3">
        <v>22</v>
      </c>
      <c r="M37" s="27">
        <v>1</v>
      </c>
      <c r="N37" s="3">
        <v>21</v>
      </c>
      <c r="O37" s="27">
        <v>1</v>
      </c>
      <c r="P37" s="3">
        <v>21</v>
      </c>
      <c r="Q37" s="4">
        <f t="shared" si="8"/>
        <v>4</v>
      </c>
      <c r="R37" s="4">
        <f t="shared" si="8"/>
        <v>82</v>
      </c>
      <c r="S37" s="27">
        <v>1</v>
      </c>
      <c r="T37" s="3">
        <v>19</v>
      </c>
      <c r="U37" s="27">
        <v>1</v>
      </c>
      <c r="V37" s="3">
        <v>28</v>
      </c>
      <c r="W37" s="27">
        <v>1</v>
      </c>
      <c r="X37" s="3">
        <v>17</v>
      </c>
      <c r="Y37" s="3">
        <v>1</v>
      </c>
      <c r="Z37" s="3">
        <v>23</v>
      </c>
      <c r="AA37" s="3">
        <v>1</v>
      </c>
      <c r="AB37" s="3">
        <v>23</v>
      </c>
      <c r="AC37" s="4">
        <f t="shared" si="9"/>
        <v>5</v>
      </c>
      <c r="AD37" s="4">
        <f t="shared" si="9"/>
        <v>110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4">
        <f t="shared" si="10"/>
        <v>9</v>
      </c>
      <c r="AP37" s="4">
        <f t="shared" si="10"/>
        <v>192</v>
      </c>
      <c r="AQ37" s="16"/>
      <c r="AS37" s="16"/>
      <c r="AT37" s="92">
        <f t="shared" si="5"/>
        <v>21.333333333333332</v>
      </c>
      <c r="AU37" s="113">
        <f t="shared" si="6"/>
        <v>171.5</v>
      </c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</row>
    <row r="38" spans="1:69" s="1" customFormat="1" ht="12.75">
      <c r="A38" s="3">
        <v>8</v>
      </c>
      <c r="B38" s="3" t="s">
        <v>17</v>
      </c>
      <c r="C38" s="65"/>
      <c r="D38" s="65"/>
      <c r="E38" s="65"/>
      <c r="F38" s="65"/>
      <c r="G38" s="65"/>
      <c r="H38" s="65"/>
      <c r="I38" s="27"/>
      <c r="J38" s="3"/>
      <c r="K38" s="27">
        <v>1</v>
      </c>
      <c r="L38" s="3">
        <v>28</v>
      </c>
      <c r="M38" s="27">
        <v>1</v>
      </c>
      <c r="N38" s="3">
        <v>19</v>
      </c>
      <c r="O38" s="27">
        <v>1</v>
      </c>
      <c r="P38" s="3">
        <v>17</v>
      </c>
      <c r="Q38" s="4">
        <f t="shared" si="8"/>
        <v>3</v>
      </c>
      <c r="R38" s="4">
        <f t="shared" si="8"/>
        <v>64</v>
      </c>
      <c r="S38" s="27">
        <v>1</v>
      </c>
      <c r="T38" s="3">
        <v>15</v>
      </c>
      <c r="U38" s="27">
        <v>1</v>
      </c>
      <c r="V38" s="3">
        <v>18</v>
      </c>
      <c r="W38" s="27">
        <v>1</v>
      </c>
      <c r="X38" s="3">
        <v>14</v>
      </c>
      <c r="Y38" s="3">
        <v>1</v>
      </c>
      <c r="Z38" s="3">
        <v>20</v>
      </c>
      <c r="AA38" s="3">
        <v>1</v>
      </c>
      <c r="AB38" s="3">
        <v>22</v>
      </c>
      <c r="AC38" s="4">
        <f t="shared" si="9"/>
        <v>5</v>
      </c>
      <c r="AD38" s="4">
        <f t="shared" si="9"/>
        <v>89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4">
        <f t="shared" si="10"/>
        <v>8</v>
      </c>
      <c r="AP38" s="4">
        <f t="shared" si="10"/>
        <v>153</v>
      </c>
      <c r="AQ38" s="16"/>
      <c r="AS38" s="16"/>
      <c r="AT38" s="92">
        <f t="shared" si="5"/>
        <v>19.125</v>
      </c>
      <c r="AU38" s="113">
        <f t="shared" si="6"/>
        <v>137</v>
      </c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</row>
    <row r="39" spans="1:69" s="1" customFormat="1" ht="12.75">
      <c r="A39" s="3">
        <v>9</v>
      </c>
      <c r="B39" s="3" t="s">
        <v>98</v>
      </c>
      <c r="C39" s="65"/>
      <c r="D39" s="65"/>
      <c r="E39" s="65"/>
      <c r="F39" s="65"/>
      <c r="G39" s="65"/>
      <c r="H39" s="65"/>
      <c r="I39" s="27"/>
      <c r="J39" s="3"/>
      <c r="K39" s="27">
        <v>1</v>
      </c>
      <c r="L39" s="3">
        <v>21</v>
      </c>
      <c r="M39" s="27"/>
      <c r="N39" s="3"/>
      <c r="O39" s="27">
        <v>1</v>
      </c>
      <c r="P39" s="3">
        <v>12</v>
      </c>
      <c r="Q39" s="4">
        <f t="shared" si="8"/>
        <v>2</v>
      </c>
      <c r="R39" s="4">
        <f t="shared" si="8"/>
        <v>33</v>
      </c>
      <c r="S39" s="27">
        <v>1</v>
      </c>
      <c r="T39" s="3">
        <v>15</v>
      </c>
      <c r="U39" s="27">
        <v>1</v>
      </c>
      <c r="V39" s="3">
        <v>14</v>
      </c>
      <c r="W39" s="27">
        <v>1</v>
      </c>
      <c r="X39" s="3">
        <v>14</v>
      </c>
      <c r="Y39" s="3">
        <v>1</v>
      </c>
      <c r="Z39" s="3">
        <v>16</v>
      </c>
      <c r="AA39" s="3">
        <v>1</v>
      </c>
      <c r="AB39" s="3">
        <v>11</v>
      </c>
      <c r="AC39" s="4">
        <f t="shared" si="9"/>
        <v>5</v>
      </c>
      <c r="AD39" s="4">
        <f t="shared" si="9"/>
        <v>70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4">
        <f t="shared" si="10"/>
        <v>7</v>
      </c>
      <c r="AP39" s="4">
        <f t="shared" si="10"/>
        <v>103</v>
      </c>
      <c r="AQ39" s="16"/>
      <c r="AS39" s="16"/>
      <c r="AT39" s="92">
        <f t="shared" si="5"/>
        <v>14.714285714285714</v>
      </c>
      <c r="AU39" s="113">
        <f t="shared" si="6"/>
        <v>94.75</v>
      </c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69" s="1" customFormat="1" ht="12.75">
      <c r="A40" s="3">
        <v>10</v>
      </c>
      <c r="B40" s="3" t="s">
        <v>18</v>
      </c>
      <c r="C40" s="65"/>
      <c r="D40" s="65"/>
      <c r="E40" s="65"/>
      <c r="F40" s="65"/>
      <c r="G40" s="65"/>
      <c r="H40" s="65"/>
      <c r="I40" s="27">
        <v>1</v>
      </c>
      <c r="J40" s="3">
        <v>20</v>
      </c>
      <c r="K40" s="27">
        <v>1</v>
      </c>
      <c r="L40" s="3">
        <v>22</v>
      </c>
      <c r="M40" s="27">
        <v>1</v>
      </c>
      <c r="N40" s="3">
        <v>18</v>
      </c>
      <c r="O40" s="27">
        <v>1</v>
      </c>
      <c r="P40" s="3">
        <v>17</v>
      </c>
      <c r="Q40" s="4">
        <f t="shared" si="8"/>
        <v>4</v>
      </c>
      <c r="R40" s="4">
        <f t="shared" si="8"/>
        <v>77</v>
      </c>
      <c r="S40" s="27">
        <v>1</v>
      </c>
      <c r="T40" s="3">
        <v>21</v>
      </c>
      <c r="U40" s="27">
        <v>1</v>
      </c>
      <c r="V40" s="3">
        <v>16</v>
      </c>
      <c r="W40" s="27">
        <v>1</v>
      </c>
      <c r="X40" s="3">
        <v>21</v>
      </c>
      <c r="Y40" s="3">
        <v>1</v>
      </c>
      <c r="Z40" s="3">
        <v>19</v>
      </c>
      <c r="AA40" s="3">
        <v>1</v>
      </c>
      <c r="AB40" s="3">
        <v>14</v>
      </c>
      <c r="AC40" s="4">
        <f t="shared" si="9"/>
        <v>5</v>
      </c>
      <c r="AD40" s="4">
        <f t="shared" si="9"/>
        <v>91</v>
      </c>
      <c r="AE40" s="14"/>
      <c r="AF40" s="14"/>
      <c r="AG40" s="3"/>
      <c r="AH40" s="3"/>
      <c r="AI40" s="3"/>
      <c r="AJ40" s="3"/>
      <c r="AK40" s="3"/>
      <c r="AL40" s="3"/>
      <c r="AM40" s="4"/>
      <c r="AN40" s="4"/>
      <c r="AO40" s="4">
        <f t="shared" si="10"/>
        <v>9</v>
      </c>
      <c r="AP40" s="4">
        <f t="shared" si="10"/>
        <v>168</v>
      </c>
      <c r="AQ40" s="16"/>
      <c r="AS40" s="16"/>
      <c r="AT40" s="92">
        <f t="shared" si="5"/>
        <v>18.666666666666668</v>
      </c>
      <c r="AU40" s="113">
        <f t="shared" si="6"/>
        <v>148.75</v>
      </c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</row>
    <row r="41" spans="1:69" s="1" customFormat="1" ht="12.75">
      <c r="A41" s="3">
        <v>11</v>
      </c>
      <c r="B41" s="65" t="s">
        <v>85</v>
      </c>
      <c r="C41" s="65"/>
      <c r="D41" s="65"/>
      <c r="E41" s="65"/>
      <c r="F41" s="65"/>
      <c r="G41" s="65"/>
      <c r="H41" s="65"/>
      <c r="I41" s="30"/>
      <c r="J41" s="13"/>
      <c r="K41" s="30">
        <v>1</v>
      </c>
      <c r="L41" s="13">
        <v>25</v>
      </c>
      <c r="M41" s="30">
        <v>1</v>
      </c>
      <c r="N41" s="13">
        <v>23</v>
      </c>
      <c r="O41" s="30">
        <v>1</v>
      </c>
      <c r="P41" s="13">
        <v>21</v>
      </c>
      <c r="Q41" s="4">
        <f t="shared" si="8"/>
        <v>3</v>
      </c>
      <c r="R41" s="4">
        <f>J41+L41+N41+P41</f>
        <v>69</v>
      </c>
      <c r="S41" s="30">
        <v>1</v>
      </c>
      <c r="T41" s="13">
        <v>23</v>
      </c>
      <c r="U41" s="30">
        <v>1</v>
      </c>
      <c r="V41" s="13">
        <v>19</v>
      </c>
      <c r="W41" s="30">
        <v>1</v>
      </c>
      <c r="X41" s="13">
        <v>21</v>
      </c>
      <c r="Y41" s="13">
        <v>1</v>
      </c>
      <c r="Z41" s="13">
        <v>16</v>
      </c>
      <c r="AA41" s="13">
        <v>1</v>
      </c>
      <c r="AB41" s="13">
        <v>23</v>
      </c>
      <c r="AC41" s="4">
        <f t="shared" si="9"/>
        <v>5</v>
      </c>
      <c r="AD41" s="4">
        <f t="shared" si="9"/>
        <v>102</v>
      </c>
      <c r="AE41" s="4"/>
      <c r="AF41" s="4"/>
      <c r="AG41" s="3"/>
      <c r="AH41" s="3"/>
      <c r="AI41" s="3"/>
      <c r="AJ41" s="3"/>
      <c r="AK41" s="3"/>
      <c r="AL41" s="3"/>
      <c r="AM41" s="4"/>
      <c r="AN41" s="4"/>
      <c r="AO41" s="4">
        <f t="shared" si="10"/>
        <v>8</v>
      </c>
      <c r="AP41" s="4">
        <f t="shared" si="10"/>
        <v>171</v>
      </c>
      <c r="AQ41" s="16"/>
      <c r="AS41" s="16"/>
      <c r="AT41" s="92">
        <f>AP41/AO41</f>
        <v>21.375</v>
      </c>
      <c r="AU41" s="113">
        <f t="shared" si="6"/>
        <v>153.75</v>
      </c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</row>
    <row r="42" spans="1:69" s="1" customFormat="1" ht="12.75">
      <c r="A42" s="3">
        <v>12</v>
      </c>
      <c r="B42" s="3" t="s">
        <v>97</v>
      </c>
      <c r="C42" s="65"/>
      <c r="D42" s="65"/>
      <c r="E42" s="65"/>
      <c r="F42" s="65"/>
      <c r="G42" s="65"/>
      <c r="H42" s="65"/>
      <c r="I42" s="27">
        <v>1</v>
      </c>
      <c r="J42" s="3">
        <v>21</v>
      </c>
      <c r="K42" s="27">
        <v>1</v>
      </c>
      <c r="L42" s="3">
        <v>18</v>
      </c>
      <c r="M42" s="27">
        <v>1</v>
      </c>
      <c r="N42" s="3">
        <v>20</v>
      </c>
      <c r="O42" s="27">
        <v>1</v>
      </c>
      <c r="P42" s="3">
        <v>13</v>
      </c>
      <c r="Q42" s="4">
        <f t="shared" si="8"/>
        <v>4</v>
      </c>
      <c r="R42" s="4">
        <f>J42+L42+N42+P42</f>
        <v>72</v>
      </c>
      <c r="S42" s="27">
        <v>1</v>
      </c>
      <c r="T42" s="3">
        <v>19</v>
      </c>
      <c r="U42" s="27">
        <v>1</v>
      </c>
      <c r="V42" s="3">
        <v>30</v>
      </c>
      <c r="W42" s="27">
        <v>1</v>
      </c>
      <c r="X42" s="3">
        <v>16</v>
      </c>
      <c r="Y42" s="3">
        <v>1</v>
      </c>
      <c r="Z42" s="3">
        <v>31</v>
      </c>
      <c r="AA42" s="3">
        <v>1</v>
      </c>
      <c r="AB42" s="3">
        <v>15</v>
      </c>
      <c r="AC42" s="4">
        <f t="shared" si="9"/>
        <v>5</v>
      </c>
      <c r="AD42" s="4">
        <f t="shared" si="9"/>
        <v>111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4">
        <f t="shared" si="10"/>
        <v>9</v>
      </c>
      <c r="AP42" s="4">
        <f t="shared" si="10"/>
        <v>183</v>
      </c>
      <c r="AQ42" s="16"/>
      <c r="AS42" s="16"/>
      <c r="AT42" s="92">
        <f>AP42/AO42</f>
        <v>20.333333333333332</v>
      </c>
      <c r="AU42" s="113">
        <f t="shared" si="6"/>
        <v>165</v>
      </c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</row>
    <row r="43" spans="1:69" s="1" customFormat="1" ht="12.75">
      <c r="A43" s="3">
        <v>13</v>
      </c>
      <c r="B43" s="3" t="s">
        <v>21</v>
      </c>
      <c r="C43" s="65"/>
      <c r="D43" s="65"/>
      <c r="E43" s="65"/>
      <c r="F43" s="65"/>
      <c r="G43" s="65"/>
      <c r="H43" s="65"/>
      <c r="I43" s="27">
        <v>1</v>
      </c>
      <c r="J43" s="3">
        <v>24</v>
      </c>
      <c r="K43" s="27">
        <v>1</v>
      </c>
      <c r="L43" s="3">
        <v>19</v>
      </c>
      <c r="M43" s="27">
        <v>1</v>
      </c>
      <c r="N43" s="3">
        <v>19</v>
      </c>
      <c r="O43" s="27">
        <v>1</v>
      </c>
      <c r="P43" s="3">
        <v>20</v>
      </c>
      <c r="Q43" s="4">
        <f t="shared" si="8"/>
        <v>4</v>
      </c>
      <c r="R43" s="4">
        <f>J43+L43+N43+P43</f>
        <v>82</v>
      </c>
      <c r="S43" s="27">
        <v>1</v>
      </c>
      <c r="T43" s="3">
        <v>21</v>
      </c>
      <c r="U43" s="27">
        <v>1</v>
      </c>
      <c r="V43" s="3">
        <v>23</v>
      </c>
      <c r="W43" s="27">
        <v>1</v>
      </c>
      <c r="X43" s="3">
        <v>24</v>
      </c>
      <c r="Y43" s="3">
        <v>1</v>
      </c>
      <c r="Z43" s="3">
        <v>23</v>
      </c>
      <c r="AA43" s="3">
        <v>1</v>
      </c>
      <c r="AB43" s="3">
        <v>18</v>
      </c>
      <c r="AC43" s="4">
        <f t="shared" si="9"/>
        <v>5</v>
      </c>
      <c r="AD43" s="4">
        <f t="shared" si="9"/>
        <v>109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4">
        <f t="shared" si="10"/>
        <v>9</v>
      </c>
      <c r="AP43" s="4">
        <f t="shared" si="10"/>
        <v>191</v>
      </c>
      <c r="AQ43" s="16"/>
      <c r="AS43" s="16"/>
      <c r="AT43" s="92">
        <f>AP43/AO43</f>
        <v>21.22222222222222</v>
      </c>
      <c r="AU43" s="113">
        <f t="shared" si="6"/>
        <v>170.5</v>
      </c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</row>
    <row r="44" spans="1:69" s="1" customFormat="1" ht="12.75">
      <c r="A44" s="3">
        <v>14</v>
      </c>
      <c r="B44" s="3" t="s">
        <v>22</v>
      </c>
      <c r="C44" s="65"/>
      <c r="D44" s="65"/>
      <c r="E44" s="65"/>
      <c r="F44" s="65"/>
      <c r="G44" s="65"/>
      <c r="H44" s="65"/>
      <c r="I44" s="27">
        <v>1</v>
      </c>
      <c r="J44" s="3">
        <v>18</v>
      </c>
      <c r="K44" s="27">
        <v>1</v>
      </c>
      <c r="L44" s="3">
        <v>24</v>
      </c>
      <c r="M44" s="27">
        <v>1</v>
      </c>
      <c r="N44" s="3">
        <v>24</v>
      </c>
      <c r="O44" s="27">
        <v>1</v>
      </c>
      <c r="P44" s="3">
        <v>23</v>
      </c>
      <c r="Q44" s="4">
        <f t="shared" si="8"/>
        <v>4</v>
      </c>
      <c r="R44" s="4">
        <f t="shared" si="8"/>
        <v>89</v>
      </c>
      <c r="S44" s="27">
        <v>1</v>
      </c>
      <c r="T44" s="3">
        <v>20</v>
      </c>
      <c r="U44" s="27">
        <v>1</v>
      </c>
      <c r="V44" s="3">
        <v>24</v>
      </c>
      <c r="W44" s="27">
        <v>1</v>
      </c>
      <c r="X44" s="3">
        <v>20</v>
      </c>
      <c r="Y44" s="3">
        <v>1</v>
      </c>
      <c r="Z44" s="3">
        <v>19</v>
      </c>
      <c r="AA44" s="3">
        <v>1</v>
      </c>
      <c r="AB44" s="3">
        <v>13</v>
      </c>
      <c r="AC44" s="4">
        <f t="shared" si="9"/>
        <v>5</v>
      </c>
      <c r="AD44" s="4">
        <f t="shared" si="9"/>
        <v>96</v>
      </c>
      <c r="AE44" s="4"/>
      <c r="AF44" s="4"/>
      <c r="AG44" s="3"/>
      <c r="AH44" s="3"/>
      <c r="AI44" s="3"/>
      <c r="AJ44" s="3"/>
      <c r="AK44" s="3"/>
      <c r="AL44" s="3"/>
      <c r="AM44" s="4"/>
      <c r="AN44" s="4"/>
      <c r="AO44" s="4">
        <f t="shared" si="10"/>
        <v>9</v>
      </c>
      <c r="AP44" s="4">
        <f t="shared" si="10"/>
        <v>185</v>
      </c>
      <c r="AQ44" s="16"/>
      <c r="AS44" s="16"/>
      <c r="AT44" s="92">
        <f t="shared" si="5"/>
        <v>20.555555555555557</v>
      </c>
      <c r="AU44" s="113">
        <f t="shared" si="6"/>
        <v>162.75</v>
      </c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</row>
    <row r="45" spans="1:69" s="1" customFormat="1" ht="12.75">
      <c r="A45" s="3">
        <v>15</v>
      </c>
      <c r="B45" s="8" t="s">
        <v>53</v>
      </c>
      <c r="C45" s="66"/>
      <c r="D45" s="66"/>
      <c r="E45" s="65"/>
      <c r="F45" s="65"/>
      <c r="G45" s="65"/>
      <c r="H45" s="65"/>
      <c r="I45" s="27">
        <v>1</v>
      </c>
      <c r="J45" s="3">
        <v>30</v>
      </c>
      <c r="K45" s="27">
        <v>1</v>
      </c>
      <c r="L45" s="3">
        <v>26</v>
      </c>
      <c r="M45" s="27">
        <v>2</v>
      </c>
      <c r="N45" s="3">
        <v>37</v>
      </c>
      <c r="O45" s="27">
        <v>1</v>
      </c>
      <c r="P45" s="3">
        <v>21</v>
      </c>
      <c r="Q45" s="4">
        <f t="shared" si="8"/>
        <v>5</v>
      </c>
      <c r="R45" s="4">
        <f t="shared" si="8"/>
        <v>114</v>
      </c>
      <c r="S45" s="27">
        <v>2</v>
      </c>
      <c r="T45" s="3">
        <v>39</v>
      </c>
      <c r="U45" s="27">
        <v>1</v>
      </c>
      <c r="V45" s="3">
        <v>21</v>
      </c>
      <c r="W45" s="27">
        <v>1</v>
      </c>
      <c r="X45" s="3">
        <v>30</v>
      </c>
      <c r="Y45" s="3">
        <v>1</v>
      </c>
      <c r="Z45" s="3">
        <v>29</v>
      </c>
      <c r="AA45" s="3">
        <v>1</v>
      </c>
      <c r="AB45" s="3">
        <v>27</v>
      </c>
      <c r="AC45" s="4">
        <f t="shared" si="9"/>
        <v>6</v>
      </c>
      <c r="AD45" s="4">
        <f t="shared" si="9"/>
        <v>146</v>
      </c>
      <c r="AE45" s="14"/>
      <c r="AF45" s="14"/>
      <c r="AG45" s="3"/>
      <c r="AH45" s="3"/>
      <c r="AI45" s="3"/>
      <c r="AJ45" s="3"/>
      <c r="AK45" s="3"/>
      <c r="AL45" s="3"/>
      <c r="AM45" s="4"/>
      <c r="AN45" s="4"/>
      <c r="AO45" s="4">
        <f t="shared" si="10"/>
        <v>11</v>
      </c>
      <c r="AP45" s="4">
        <f t="shared" si="10"/>
        <v>260</v>
      </c>
      <c r="AQ45" s="16"/>
      <c r="AS45" s="16"/>
      <c r="AT45" s="92">
        <f t="shared" si="5"/>
        <v>23.636363636363637</v>
      </c>
      <c r="AU45" s="113">
        <f t="shared" si="6"/>
        <v>231.5</v>
      </c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</row>
    <row r="46" spans="1:69" s="1" customFormat="1" ht="12.75">
      <c r="A46" s="3">
        <v>16</v>
      </c>
      <c r="B46" s="3" t="s">
        <v>95</v>
      </c>
      <c r="C46" s="65"/>
      <c r="D46" s="65"/>
      <c r="E46" s="65"/>
      <c r="F46" s="65"/>
      <c r="G46" s="65"/>
      <c r="H46" s="65"/>
      <c r="I46" s="27"/>
      <c r="J46" s="3"/>
      <c r="K46" s="33"/>
      <c r="L46" s="3"/>
      <c r="M46" s="27"/>
      <c r="N46" s="3"/>
      <c r="O46" s="33"/>
      <c r="P46" s="3"/>
      <c r="Q46" s="4">
        <f t="shared" si="8"/>
        <v>0</v>
      </c>
      <c r="R46" s="4">
        <f t="shared" si="8"/>
        <v>0</v>
      </c>
      <c r="S46" s="27"/>
      <c r="T46" s="3"/>
      <c r="U46" s="27"/>
      <c r="V46" s="3"/>
      <c r="W46" s="27"/>
      <c r="X46" s="3"/>
      <c r="Y46" s="3"/>
      <c r="Z46" s="3"/>
      <c r="AA46" s="3"/>
      <c r="AB46" s="3"/>
      <c r="AC46" s="4">
        <f t="shared" si="9"/>
        <v>0</v>
      </c>
      <c r="AD46" s="4">
        <f t="shared" si="9"/>
        <v>0</v>
      </c>
      <c r="AE46" s="4"/>
      <c r="AF46" s="4"/>
      <c r="AG46" s="3"/>
      <c r="AH46" s="3"/>
      <c r="AI46" s="3"/>
      <c r="AJ46" s="3"/>
      <c r="AK46" s="3"/>
      <c r="AL46" s="3"/>
      <c r="AM46" s="4"/>
      <c r="AN46" s="4"/>
      <c r="AO46" s="4">
        <f t="shared" si="10"/>
        <v>0</v>
      </c>
      <c r="AP46" s="4">
        <f t="shared" si="10"/>
        <v>0</v>
      </c>
      <c r="AQ46" s="16"/>
      <c r="AR46" s="19"/>
      <c r="AS46" s="86"/>
      <c r="AT46" s="92"/>
      <c r="AU46" s="113">
        <f t="shared" si="6"/>
        <v>0</v>
      </c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</row>
    <row r="47" spans="1:69" s="1" customFormat="1" ht="12.75">
      <c r="A47" s="3"/>
      <c r="B47" s="8" t="s">
        <v>45</v>
      </c>
      <c r="C47" s="66"/>
      <c r="D47" s="66"/>
      <c r="E47" s="65"/>
      <c r="F47" s="65"/>
      <c r="G47" s="65"/>
      <c r="H47" s="65"/>
      <c r="I47" s="27"/>
      <c r="J47" s="3"/>
      <c r="K47" s="27">
        <v>1</v>
      </c>
      <c r="L47" s="3">
        <v>23</v>
      </c>
      <c r="M47" s="27"/>
      <c r="N47" s="3"/>
      <c r="O47" s="27">
        <v>1</v>
      </c>
      <c r="P47" s="3">
        <v>19</v>
      </c>
      <c r="Q47" s="4">
        <f t="shared" si="8"/>
        <v>2</v>
      </c>
      <c r="R47" s="4">
        <f t="shared" si="8"/>
        <v>42</v>
      </c>
      <c r="S47" s="27"/>
      <c r="T47" s="3"/>
      <c r="U47" s="27">
        <v>1</v>
      </c>
      <c r="V47" s="3">
        <v>22</v>
      </c>
      <c r="W47" s="27"/>
      <c r="X47" s="3"/>
      <c r="Y47" s="3">
        <v>1</v>
      </c>
      <c r="Z47" s="3">
        <v>18</v>
      </c>
      <c r="AA47" s="3">
        <v>1</v>
      </c>
      <c r="AB47" s="3">
        <v>10</v>
      </c>
      <c r="AC47" s="4">
        <f t="shared" si="9"/>
        <v>3</v>
      </c>
      <c r="AD47" s="4">
        <f t="shared" si="9"/>
        <v>50</v>
      </c>
      <c r="AE47" s="14"/>
      <c r="AF47" s="14"/>
      <c r="AG47" s="3"/>
      <c r="AH47" s="3"/>
      <c r="AI47" s="3"/>
      <c r="AJ47" s="3"/>
      <c r="AK47" s="3"/>
      <c r="AL47" s="3"/>
      <c r="AM47" s="4"/>
      <c r="AN47" s="4"/>
      <c r="AO47" s="4">
        <f t="shared" si="10"/>
        <v>5</v>
      </c>
      <c r="AP47" s="4">
        <f t="shared" si="10"/>
        <v>92</v>
      </c>
      <c r="AQ47" s="16"/>
      <c r="AR47" s="19"/>
      <c r="AS47" s="86"/>
      <c r="AT47" s="92">
        <f t="shared" si="5"/>
        <v>18.4</v>
      </c>
      <c r="AU47" s="113">
        <f t="shared" si="6"/>
        <v>81.5</v>
      </c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</row>
    <row r="48" spans="1:69" s="1" customFormat="1" ht="12.75">
      <c r="A48" s="3"/>
      <c r="B48" s="8" t="s">
        <v>46</v>
      </c>
      <c r="C48" s="66"/>
      <c r="D48" s="66"/>
      <c r="E48" s="65"/>
      <c r="F48" s="65"/>
      <c r="G48" s="65"/>
      <c r="H48" s="65"/>
      <c r="I48" s="27">
        <v>1</v>
      </c>
      <c r="J48" s="3">
        <v>18</v>
      </c>
      <c r="K48" s="27"/>
      <c r="L48" s="3"/>
      <c r="M48" s="27">
        <v>1</v>
      </c>
      <c r="N48" s="3">
        <v>8</v>
      </c>
      <c r="O48" s="27"/>
      <c r="P48" s="3"/>
      <c r="Q48" s="4">
        <f t="shared" si="8"/>
        <v>2</v>
      </c>
      <c r="R48" s="4">
        <f t="shared" si="8"/>
        <v>26</v>
      </c>
      <c r="S48" s="27">
        <v>1</v>
      </c>
      <c r="T48" s="3">
        <v>8</v>
      </c>
      <c r="U48" s="27"/>
      <c r="V48" s="3"/>
      <c r="W48" s="27">
        <v>1</v>
      </c>
      <c r="X48" s="3">
        <v>12</v>
      </c>
      <c r="Y48" s="3"/>
      <c r="Z48" s="3"/>
      <c r="AA48" s="3"/>
      <c r="AB48" s="3"/>
      <c r="AC48" s="4">
        <f t="shared" si="9"/>
        <v>2</v>
      </c>
      <c r="AD48" s="4">
        <f t="shared" si="9"/>
        <v>20</v>
      </c>
      <c r="AE48" s="14"/>
      <c r="AF48" s="14"/>
      <c r="AG48" s="3"/>
      <c r="AH48" s="3"/>
      <c r="AI48" s="3"/>
      <c r="AJ48" s="3"/>
      <c r="AK48" s="3"/>
      <c r="AL48" s="3"/>
      <c r="AM48" s="4"/>
      <c r="AN48" s="4"/>
      <c r="AO48" s="4">
        <f t="shared" si="10"/>
        <v>4</v>
      </c>
      <c r="AP48" s="4">
        <f t="shared" si="10"/>
        <v>46</v>
      </c>
      <c r="AQ48" s="16"/>
      <c r="AR48" s="19"/>
      <c r="AS48" s="86"/>
      <c r="AT48" s="92">
        <f t="shared" si="5"/>
        <v>11.5</v>
      </c>
      <c r="AU48" s="113">
        <f t="shared" si="6"/>
        <v>39.5</v>
      </c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</row>
    <row r="49" spans="1:69" s="1" customFormat="1" ht="12" customHeight="1">
      <c r="A49" s="11">
        <v>17</v>
      </c>
      <c r="B49" s="11" t="s">
        <v>72</v>
      </c>
      <c r="C49" s="70"/>
      <c r="D49" s="70"/>
      <c r="E49" s="70"/>
      <c r="F49" s="70"/>
      <c r="G49" s="70"/>
      <c r="H49" s="70"/>
      <c r="I49" s="29">
        <v>1</v>
      </c>
      <c r="J49" s="11">
        <v>36</v>
      </c>
      <c r="K49" s="29">
        <v>1</v>
      </c>
      <c r="L49" s="11">
        <v>32</v>
      </c>
      <c r="M49" s="29">
        <v>1</v>
      </c>
      <c r="N49" s="11">
        <v>31</v>
      </c>
      <c r="O49" s="29">
        <v>2</v>
      </c>
      <c r="P49" s="22">
        <v>36</v>
      </c>
      <c r="Q49" s="4">
        <f aca="true" t="shared" si="11" ref="Q49:R64">I49+K49+M49+O49</f>
        <v>5</v>
      </c>
      <c r="R49" s="4">
        <f t="shared" si="11"/>
        <v>135</v>
      </c>
      <c r="S49" s="36">
        <v>1</v>
      </c>
      <c r="T49" s="11">
        <v>26</v>
      </c>
      <c r="U49" s="29">
        <v>2</v>
      </c>
      <c r="V49" s="11">
        <v>41</v>
      </c>
      <c r="W49" s="29">
        <v>2</v>
      </c>
      <c r="X49" s="11">
        <v>37</v>
      </c>
      <c r="Y49" s="11">
        <v>2</v>
      </c>
      <c r="Z49" s="11">
        <v>44</v>
      </c>
      <c r="AA49" s="11">
        <v>2</v>
      </c>
      <c r="AB49" s="11">
        <v>36</v>
      </c>
      <c r="AC49" s="4">
        <f t="shared" si="9"/>
        <v>9</v>
      </c>
      <c r="AD49" s="4">
        <f t="shared" si="9"/>
        <v>184</v>
      </c>
      <c r="AE49" s="4"/>
      <c r="AF49" s="4"/>
      <c r="AG49" s="11"/>
      <c r="AH49" s="11"/>
      <c r="AI49" s="11"/>
      <c r="AJ49" s="11"/>
      <c r="AK49" s="11"/>
      <c r="AL49" s="11"/>
      <c r="AM49" s="12"/>
      <c r="AN49" s="12"/>
      <c r="AO49" s="4">
        <f t="shared" si="10"/>
        <v>14</v>
      </c>
      <c r="AP49" s="4">
        <f t="shared" si="10"/>
        <v>319</v>
      </c>
      <c r="AQ49" s="16"/>
      <c r="AR49" s="54"/>
      <c r="AS49" s="87"/>
      <c r="AT49" s="92">
        <f t="shared" si="5"/>
        <v>22.785714285714285</v>
      </c>
      <c r="AU49" s="113">
        <f t="shared" si="6"/>
        <v>285.25</v>
      </c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</row>
    <row r="50" spans="1:69" s="1" customFormat="1" ht="11.25" customHeight="1">
      <c r="A50" s="3">
        <v>18</v>
      </c>
      <c r="B50" s="3" t="s">
        <v>23</v>
      </c>
      <c r="C50" s="65"/>
      <c r="D50" s="65"/>
      <c r="E50" s="65"/>
      <c r="F50" s="65"/>
      <c r="G50" s="65"/>
      <c r="H50" s="65"/>
      <c r="I50" s="27">
        <v>1</v>
      </c>
      <c r="J50" s="3">
        <v>13</v>
      </c>
      <c r="K50" s="27">
        <v>1</v>
      </c>
      <c r="L50" s="3">
        <v>19</v>
      </c>
      <c r="M50" s="27">
        <v>1</v>
      </c>
      <c r="N50" s="3">
        <v>22</v>
      </c>
      <c r="O50" s="27">
        <v>1</v>
      </c>
      <c r="P50" s="3">
        <v>22</v>
      </c>
      <c r="Q50" s="4">
        <f t="shared" si="11"/>
        <v>4</v>
      </c>
      <c r="R50" s="4">
        <f t="shared" si="11"/>
        <v>76</v>
      </c>
      <c r="S50" s="27">
        <v>1</v>
      </c>
      <c r="T50" s="3">
        <v>23</v>
      </c>
      <c r="U50" s="27">
        <v>1</v>
      </c>
      <c r="V50" s="3">
        <v>21</v>
      </c>
      <c r="W50" s="27">
        <v>1</v>
      </c>
      <c r="X50" s="3">
        <v>21</v>
      </c>
      <c r="Y50" s="3">
        <v>1</v>
      </c>
      <c r="Z50" s="3">
        <v>19</v>
      </c>
      <c r="AA50" s="3">
        <v>1</v>
      </c>
      <c r="AB50" s="3">
        <v>19</v>
      </c>
      <c r="AC50" s="4">
        <f t="shared" si="9"/>
        <v>5</v>
      </c>
      <c r="AD50" s="4">
        <f t="shared" si="9"/>
        <v>103</v>
      </c>
      <c r="AE50" s="4"/>
      <c r="AF50" s="4"/>
      <c r="AG50" s="3"/>
      <c r="AH50" s="3"/>
      <c r="AI50" s="3"/>
      <c r="AJ50" s="3"/>
      <c r="AK50" s="3"/>
      <c r="AL50" s="3"/>
      <c r="AM50" s="4"/>
      <c r="AN50" s="4"/>
      <c r="AO50" s="4">
        <f t="shared" si="10"/>
        <v>9</v>
      </c>
      <c r="AP50" s="4">
        <f t="shared" si="10"/>
        <v>179</v>
      </c>
      <c r="AQ50" s="16"/>
      <c r="AR50" s="19"/>
      <c r="AS50" s="86"/>
      <c r="AT50" s="92">
        <f t="shared" si="5"/>
        <v>19.88888888888889</v>
      </c>
      <c r="AU50" s="113">
        <f t="shared" si="6"/>
        <v>160</v>
      </c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</row>
    <row r="51" spans="1:69" s="1" customFormat="1" ht="11.25" customHeight="1">
      <c r="A51" s="3">
        <v>19</v>
      </c>
      <c r="B51" s="3" t="s">
        <v>54</v>
      </c>
      <c r="C51" s="65"/>
      <c r="D51" s="65"/>
      <c r="E51" s="66"/>
      <c r="F51" s="66"/>
      <c r="G51" s="66"/>
      <c r="H51" s="66"/>
      <c r="I51" s="27">
        <v>1</v>
      </c>
      <c r="J51" s="3">
        <v>19</v>
      </c>
      <c r="K51" s="27">
        <v>1</v>
      </c>
      <c r="L51" s="3">
        <v>17</v>
      </c>
      <c r="M51" s="27">
        <v>1</v>
      </c>
      <c r="N51" s="3">
        <v>20</v>
      </c>
      <c r="O51" s="27">
        <v>1</v>
      </c>
      <c r="P51" s="3">
        <v>15</v>
      </c>
      <c r="Q51" s="4">
        <f t="shared" si="11"/>
        <v>4</v>
      </c>
      <c r="R51" s="4">
        <f t="shared" si="11"/>
        <v>71</v>
      </c>
      <c r="S51" s="27">
        <v>1</v>
      </c>
      <c r="T51" s="3">
        <v>16</v>
      </c>
      <c r="U51" s="27">
        <v>1</v>
      </c>
      <c r="V51" s="3">
        <v>20</v>
      </c>
      <c r="W51" s="27">
        <v>1</v>
      </c>
      <c r="X51" s="3">
        <v>18</v>
      </c>
      <c r="Y51" s="3">
        <v>1</v>
      </c>
      <c r="Z51" s="3">
        <v>15</v>
      </c>
      <c r="AA51" s="3">
        <v>1</v>
      </c>
      <c r="AB51" s="3">
        <v>18</v>
      </c>
      <c r="AC51" s="4">
        <f t="shared" si="9"/>
        <v>5</v>
      </c>
      <c r="AD51" s="4">
        <f t="shared" si="9"/>
        <v>87</v>
      </c>
      <c r="AE51" s="14"/>
      <c r="AF51" s="14"/>
      <c r="AG51" s="3"/>
      <c r="AH51" s="3"/>
      <c r="AI51" s="3"/>
      <c r="AJ51" s="3"/>
      <c r="AK51" s="3"/>
      <c r="AL51" s="3"/>
      <c r="AM51" s="4"/>
      <c r="AN51" s="4"/>
      <c r="AO51" s="4">
        <f t="shared" si="10"/>
        <v>9</v>
      </c>
      <c r="AP51" s="4">
        <f t="shared" si="10"/>
        <v>158</v>
      </c>
      <c r="AQ51" s="16"/>
      <c r="AR51" s="19"/>
      <c r="AS51" s="86"/>
      <c r="AT51" s="92">
        <f t="shared" si="5"/>
        <v>17.555555555555557</v>
      </c>
      <c r="AU51" s="113">
        <f t="shared" si="6"/>
        <v>140.25</v>
      </c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</row>
    <row r="52" spans="1:69" s="1" customFormat="1" ht="11.25" customHeight="1">
      <c r="A52" s="3">
        <v>20</v>
      </c>
      <c r="B52" s="3" t="s">
        <v>58</v>
      </c>
      <c r="C52" s="65"/>
      <c r="D52" s="65"/>
      <c r="E52" s="66"/>
      <c r="F52" s="66"/>
      <c r="G52" s="66"/>
      <c r="H52" s="66"/>
      <c r="I52" s="27">
        <v>1</v>
      </c>
      <c r="J52" s="3">
        <v>19</v>
      </c>
      <c r="K52" s="27">
        <v>1</v>
      </c>
      <c r="L52" s="3">
        <v>21</v>
      </c>
      <c r="M52" s="27">
        <v>1</v>
      </c>
      <c r="N52" s="3">
        <v>17</v>
      </c>
      <c r="O52" s="27">
        <v>1</v>
      </c>
      <c r="P52" s="3">
        <v>17</v>
      </c>
      <c r="Q52" s="4">
        <f t="shared" si="11"/>
        <v>4</v>
      </c>
      <c r="R52" s="4">
        <f t="shared" si="11"/>
        <v>74</v>
      </c>
      <c r="S52" s="27">
        <v>1</v>
      </c>
      <c r="T52" s="3">
        <v>18</v>
      </c>
      <c r="U52" s="27">
        <v>1</v>
      </c>
      <c r="V52" s="3">
        <v>19</v>
      </c>
      <c r="W52" s="27">
        <v>1</v>
      </c>
      <c r="X52" s="3">
        <v>27</v>
      </c>
      <c r="Y52" s="3">
        <v>1</v>
      </c>
      <c r="Z52" s="3">
        <v>18</v>
      </c>
      <c r="AA52" s="3">
        <v>1</v>
      </c>
      <c r="AB52" s="3">
        <v>22</v>
      </c>
      <c r="AC52" s="4">
        <f t="shared" si="9"/>
        <v>5</v>
      </c>
      <c r="AD52" s="4">
        <f t="shared" si="9"/>
        <v>104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4">
        <f t="shared" si="10"/>
        <v>9</v>
      </c>
      <c r="AP52" s="4">
        <f t="shared" si="10"/>
        <v>178</v>
      </c>
      <c r="AQ52" s="16"/>
      <c r="AR52" s="19"/>
      <c r="AS52" s="86"/>
      <c r="AT52" s="92">
        <f t="shared" si="5"/>
        <v>19.77777777777778</v>
      </c>
      <c r="AU52" s="113">
        <f t="shared" si="6"/>
        <v>159.5</v>
      </c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</row>
    <row r="53" spans="1:69" s="1" customFormat="1" ht="12.75">
      <c r="A53" s="3">
        <v>21</v>
      </c>
      <c r="B53" s="3" t="s">
        <v>24</v>
      </c>
      <c r="C53" s="65"/>
      <c r="D53" s="65"/>
      <c r="E53" s="65"/>
      <c r="F53" s="65"/>
      <c r="G53" s="65"/>
      <c r="H53" s="65"/>
      <c r="I53" s="27"/>
      <c r="J53" s="3"/>
      <c r="K53" s="27">
        <v>1</v>
      </c>
      <c r="L53" s="3">
        <v>24</v>
      </c>
      <c r="M53" s="27">
        <v>1</v>
      </c>
      <c r="N53" s="3">
        <v>18</v>
      </c>
      <c r="O53" s="27">
        <v>1</v>
      </c>
      <c r="P53" s="3">
        <v>16</v>
      </c>
      <c r="Q53" s="4">
        <f t="shared" si="11"/>
        <v>3</v>
      </c>
      <c r="R53" s="4">
        <f t="shared" si="11"/>
        <v>58</v>
      </c>
      <c r="S53" s="27">
        <v>1</v>
      </c>
      <c r="T53" s="3">
        <v>19</v>
      </c>
      <c r="U53" s="27">
        <v>1</v>
      </c>
      <c r="V53" s="3">
        <v>21</v>
      </c>
      <c r="W53" s="27">
        <v>1</v>
      </c>
      <c r="X53" s="3">
        <v>27</v>
      </c>
      <c r="Y53" s="3">
        <v>1</v>
      </c>
      <c r="Z53" s="3">
        <v>18</v>
      </c>
      <c r="AA53" s="3">
        <v>1</v>
      </c>
      <c r="AB53" s="3">
        <v>18</v>
      </c>
      <c r="AC53" s="4">
        <f t="shared" si="9"/>
        <v>5</v>
      </c>
      <c r="AD53" s="4">
        <f t="shared" si="9"/>
        <v>103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4">
        <f t="shared" si="10"/>
        <v>8</v>
      </c>
      <c r="AP53" s="4">
        <f t="shared" si="10"/>
        <v>161</v>
      </c>
      <c r="AQ53" s="16"/>
      <c r="AR53" s="19"/>
      <c r="AS53" s="86"/>
      <c r="AT53" s="92">
        <f t="shared" si="5"/>
        <v>20.125</v>
      </c>
      <c r="AU53" s="113">
        <f t="shared" si="6"/>
        <v>146.5</v>
      </c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</row>
    <row r="54" spans="1:69" s="1" customFormat="1" ht="12.75">
      <c r="A54" s="3">
        <v>22</v>
      </c>
      <c r="B54" s="3" t="s">
        <v>25</v>
      </c>
      <c r="C54" s="65"/>
      <c r="D54" s="65"/>
      <c r="E54" s="65"/>
      <c r="F54" s="65"/>
      <c r="G54" s="65"/>
      <c r="H54" s="65"/>
      <c r="I54" s="27">
        <v>1</v>
      </c>
      <c r="J54" s="3">
        <v>18</v>
      </c>
      <c r="K54" s="27">
        <v>1</v>
      </c>
      <c r="L54" s="3">
        <v>20</v>
      </c>
      <c r="M54" s="27">
        <v>1</v>
      </c>
      <c r="N54" s="3">
        <v>16</v>
      </c>
      <c r="O54" s="27">
        <v>1</v>
      </c>
      <c r="P54" s="3">
        <v>8</v>
      </c>
      <c r="Q54" s="4">
        <f t="shared" si="11"/>
        <v>4</v>
      </c>
      <c r="R54" s="4">
        <f t="shared" si="11"/>
        <v>62</v>
      </c>
      <c r="S54" s="27">
        <v>1</v>
      </c>
      <c r="T54" s="3">
        <v>12</v>
      </c>
      <c r="U54" s="27">
        <v>1</v>
      </c>
      <c r="V54" s="3">
        <v>19</v>
      </c>
      <c r="W54" s="27">
        <v>1</v>
      </c>
      <c r="X54" s="3">
        <v>17</v>
      </c>
      <c r="Y54" s="3">
        <v>1</v>
      </c>
      <c r="Z54" s="3">
        <v>16</v>
      </c>
      <c r="AA54" s="3">
        <v>1</v>
      </c>
      <c r="AB54" s="3">
        <v>13</v>
      </c>
      <c r="AC54" s="4">
        <f t="shared" si="9"/>
        <v>5</v>
      </c>
      <c r="AD54" s="4">
        <f t="shared" si="9"/>
        <v>77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4">
        <f t="shared" si="10"/>
        <v>9</v>
      </c>
      <c r="AP54" s="4">
        <f t="shared" si="10"/>
        <v>139</v>
      </c>
      <c r="AQ54" s="16"/>
      <c r="AR54" s="19"/>
      <c r="AS54" s="86"/>
      <c r="AT54" s="92">
        <f t="shared" si="5"/>
        <v>15.444444444444445</v>
      </c>
      <c r="AU54" s="113">
        <f t="shared" si="6"/>
        <v>123.5</v>
      </c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</row>
    <row r="55" spans="1:69" s="1" customFormat="1" ht="12.75">
      <c r="A55" s="3">
        <v>23</v>
      </c>
      <c r="B55" s="3" t="s">
        <v>26</v>
      </c>
      <c r="C55" s="65"/>
      <c r="D55" s="65"/>
      <c r="E55" s="65"/>
      <c r="F55" s="65"/>
      <c r="G55" s="65"/>
      <c r="H55" s="65"/>
      <c r="I55" s="27">
        <v>1</v>
      </c>
      <c r="J55" s="3">
        <v>21</v>
      </c>
      <c r="K55" s="27"/>
      <c r="L55" s="3"/>
      <c r="M55" s="27">
        <v>1</v>
      </c>
      <c r="N55" s="3">
        <v>13</v>
      </c>
      <c r="O55" s="27">
        <v>1</v>
      </c>
      <c r="P55" s="3">
        <v>14</v>
      </c>
      <c r="Q55" s="4">
        <f t="shared" si="11"/>
        <v>3</v>
      </c>
      <c r="R55" s="4">
        <f t="shared" si="11"/>
        <v>48</v>
      </c>
      <c r="S55" s="27">
        <v>1</v>
      </c>
      <c r="T55" s="3">
        <v>12</v>
      </c>
      <c r="U55" s="27">
        <v>1</v>
      </c>
      <c r="V55" s="3">
        <v>19</v>
      </c>
      <c r="W55" s="27">
        <v>1</v>
      </c>
      <c r="X55" s="3">
        <v>15</v>
      </c>
      <c r="Y55" s="3">
        <v>1</v>
      </c>
      <c r="Z55" s="3">
        <v>15</v>
      </c>
      <c r="AA55" s="3">
        <v>1</v>
      </c>
      <c r="AB55" s="3">
        <v>16</v>
      </c>
      <c r="AC55" s="4">
        <f t="shared" si="9"/>
        <v>5</v>
      </c>
      <c r="AD55" s="4">
        <f t="shared" si="9"/>
        <v>77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4">
        <f t="shared" si="10"/>
        <v>8</v>
      </c>
      <c r="AP55" s="4">
        <f t="shared" si="10"/>
        <v>125</v>
      </c>
      <c r="AQ55" s="16"/>
      <c r="AR55" s="19"/>
      <c r="AS55" s="86"/>
      <c r="AT55" s="92">
        <f t="shared" si="5"/>
        <v>15.625</v>
      </c>
      <c r="AU55" s="113">
        <f t="shared" si="6"/>
        <v>113</v>
      </c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</row>
    <row r="56" spans="1:69" s="1" customFormat="1" ht="12.75">
      <c r="A56" s="3">
        <v>24</v>
      </c>
      <c r="B56" s="3" t="s">
        <v>27</v>
      </c>
      <c r="C56" s="65"/>
      <c r="D56" s="65"/>
      <c r="E56" s="65"/>
      <c r="F56" s="65"/>
      <c r="G56" s="65"/>
      <c r="H56" s="65"/>
      <c r="I56" s="27">
        <v>1</v>
      </c>
      <c r="J56" s="3">
        <v>20</v>
      </c>
      <c r="K56" s="27"/>
      <c r="L56" s="3"/>
      <c r="M56" s="27">
        <v>1</v>
      </c>
      <c r="N56" s="3">
        <v>14</v>
      </c>
      <c r="O56" s="27">
        <v>1</v>
      </c>
      <c r="P56" s="3">
        <v>15</v>
      </c>
      <c r="Q56" s="4">
        <f t="shared" si="11"/>
        <v>3</v>
      </c>
      <c r="R56" s="4">
        <f t="shared" si="11"/>
        <v>49</v>
      </c>
      <c r="S56" s="27">
        <v>1</v>
      </c>
      <c r="T56" s="3">
        <v>10</v>
      </c>
      <c r="U56" s="27">
        <v>1</v>
      </c>
      <c r="V56" s="3">
        <v>13</v>
      </c>
      <c r="W56" s="27">
        <v>1</v>
      </c>
      <c r="X56" s="3">
        <v>17</v>
      </c>
      <c r="Y56" s="3">
        <v>1</v>
      </c>
      <c r="Z56" s="3">
        <v>15</v>
      </c>
      <c r="AA56" s="3">
        <v>1</v>
      </c>
      <c r="AB56" s="3">
        <v>8</v>
      </c>
      <c r="AC56" s="4">
        <f t="shared" si="9"/>
        <v>5</v>
      </c>
      <c r="AD56" s="4">
        <f t="shared" si="9"/>
        <v>63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4">
        <f t="shared" si="10"/>
        <v>8</v>
      </c>
      <c r="AP56" s="4">
        <f t="shared" si="10"/>
        <v>112</v>
      </c>
      <c r="AQ56" s="16"/>
      <c r="AR56" s="19"/>
      <c r="AS56" s="86"/>
      <c r="AT56" s="92">
        <f t="shared" si="5"/>
        <v>14</v>
      </c>
      <c r="AU56" s="113">
        <f t="shared" si="6"/>
        <v>99.75</v>
      </c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</row>
    <row r="57" spans="1:69" s="1" customFormat="1" ht="12.75">
      <c r="A57" s="3">
        <v>25</v>
      </c>
      <c r="B57" s="3" t="s">
        <v>28</v>
      </c>
      <c r="C57" s="65"/>
      <c r="D57" s="65"/>
      <c r="E57" s="65"/>
      <c r="F57" s="65"/>
      <c r="G57" s="65"/>
      <c r="H57" s="65"/>
      <c r="I57" s="27">
        <v>1</v>
      </c>
      <c r="J57" s="3">
        <v>18</v>
      </c>
      <c r="K57" s="27">
        <v>1</v>
      </c>
      <c r="L57" s="3">
        <v>21</v>
      </c>
      <c r="M57" s="27">
        <v>1</v>
      </c>
      <c r="N57" s="3">
        <v>16</v>
      </c>
      <c r="O57" s="27">
        <v>1</v>
      </c>
      <c r="P57" s="3">
        <v>18</v>
      </c>
      <c r="Q57" s="4">
        <f t="shared" si="11"/>
        <v>4</v>
      </c>
      <c r="R57" s="4">
        <f t="shared" si="11"/>
        <v>73</v>
      </c>
      <c r="S57" s="27">
        <v>1</v>
      </c>
      <c r="T57" s="3">
        <v>14</v>
      </c>
      <c r="U57" s="27">
        <v>1</v>
      </c>
      <c r="V57" s="3">
        <v>22</v>
      </c>
      <c r="W57" s="27"/>
      <c r="X57" s="3"/>
      <c r="Y57" s="3">
        <v>1</v>
      </c>
      <c r="Z57" s="3">
        <v>15</v>
      </c>
      <c r="AA57" s="3">
        <v>1</v>
      </c>
      <c r="AB57" s="3">
        <v>20</v>
      </c>
      <c r="AC57" s="4">
        <f t="shared" si="9"/>
        <v>4</v>
      </c>
      <c r="AD57" s="4">
        <f t="shared" si="9"/>
        <v>71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4">
        <f t="shared" si="10"/>
        <v>8</v>
      </c>
      <c r="AP57" s="4">
        <f t="shared" si="10"/>
        <v>144</v>
      </c>
      <c r="AQ57" s="16"/>
      <c r="AR57" s="19"/>
      <c r="AS57" s="86"/>
      <c r="AT57" s="92">
        <f t="shared" si="5"/>
        <v>18</v>
      </c>
      <c r="AU57" s="113">
        <f t="shared" si="6"/>
        <v>125.75</v>
      </c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</row>
    <row r="58" spans="1:69" s="1" customFormat="1" ht="12.75">
      <c r="A58" s="3">
        <v>26</v>
      </c>
      <c r="B58" s="3" t="s">
        <v>74</v>
      </c>
      <c r="C58" s="65"/>
      <c r="D58" s="65"/>
      <c r="E58" s="65"/>
      <c r="F58" s="65"/>
      <c r="G58" s="65"/>
      <c r="H58" s="65"/>
      <c r="I58" s="27">
        <v>1</v>
      </c>
      <c r="J58" s="3">
        <v>17</v>
      </c>
      <c r="K58" s="27"/>
      <c r="L58" s="3"/>
      <c r="M58" s="27">
        <v>1</v>
      </c>
      <c r="N58" s="3">
        <v>16</v>
      </c>
      <c r="O58" s="27"/>
      <c r="P58" s="3"/>
      <c r="Q58" s="4">
        <f t="shared" si="11"/>
        <v>2</v>
      </c>
      <c r="R58" s="4">
        <f t="shared" si="11"/>
        <v>33</v>
      </c>
      <c r="S58" s="27">
        <v>1</v>
      </c>
      <c r="T58" s="3">
        <v>18</v>
      </c>
      <c r="U58" s="27">
        <v>1</v>
      </c>
      <c r="V58" s="3">
        <v>12</v>
      </c>
      <c r="W58" s="27"/>
      <c r="X58" s="3"/>
      <c r="Y58" s="3">
        <v>1</v>
      </c>
      <c r="Z58" s="3">
        <v>14</v>
      </c>
      <c r="AA58" s="3">
        <v>1</v>
      </c>
      <c r="AB58" s="3">
        <v>12</v>
      </c>
      <c r="AC58" s="4">
        <f t="shared" si="9"/>
        <v>4</v>
      </c>
      <c r="AD58" s="4">
        <f t="shared" si="9"/>
        <v>56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4">
        <f t="shared" si="10"/>
        <v>6</v>
      </c>
      <c r="AP58" s="4">
        <f t="shared" si="10"/>
        <v>89</v>
      </c>
      <c r="AQ58" s="16"/>
      <c r="AR58" s="19"/>
      <c r="AS58" s="86"/>
      <c r="AT58" s="92">
        <f t="shared" si="5"/>
        <v>14.833333333333334</v>
      </c>
      <c r="AU58" s="113">
        <f t="shared" si="6"/>
        <v>80.75</v>
      </c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</row>
    <row r="59" spans="1:69" s="1" customFormat="1" ht="12.75">
      <c r="A59" s="3">
        <v>27</v>
      </c>
      <c r="B59" s="3" t="s">
        <v>29</v>
      </c>
      <c r="C59" s="65"/>
      <c r="D59" s="65"/>
      <c r="E59" s="65"/>
      <c r="F59" s="65"/>
      <c r="G59" s="65"/>
      <c r="H59" s="65"/>
      <c r="I59" s="27">
        <v>1</v>
      </c>
      <c r="J59" s="3">
        <v>28</v>
      </c>
      <c r="K59" s="27">
        <v>1</v>
      </c>
      <c r="L59" s="3">
        <v>19</v>
      </c>
      <c r="M59" s="27">
        <v>1</v>
      </c>
      <c r="N59" s="3">
        <v>24</v>
      </c>
      <c r="O59" s="27">
        <v>1</v>
      </c>
      <c r="P59" s="3">
        <v>27</v>
      </c>
      <c r="Q59" s="4">
        <f t="shared" si="11"/>
        <v>4</v>
      </c>
      <c r="R59" s="4">
        <f t="shared" si="11"/>
        <v>98</v>
      </c>
      <c r="S59" s="27">
        <v>1</v>
      </c>
      <c r="T59" s="3">
        <v>23</v>
      </c>
      <c r="U59" s="27">
        <v>1</v>
      </c>
      <c r="V59" s="3">
        <v>22</v>
      </c>
      <c r="W59" s="27">
        <v>1</v>
      </c>
      <c r="X59" s="3">
        <v>22</v>
      </c>
      <c r="Y59" s="3">
        <v>1</v>
      </c>
      <c r="Z59" s="3">
        <v>24</v>
      </c>
      <c r="AA59" s="3">
        <v>1</v>
      </c>
      <c r="AB59" s="3">
        <v>18</v>
      </c>
      <c r="AC59" s="4">
        <f t="shared" si="9"/>
        <v>5</v>
      </c>
      <c r="AD59" s="4">
        <f t="shared" si="9"/>
        <v>109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4">
        <f t="shared" si="10"/>
        <v>9</v>
      </c>
      <c r="AP59" s="4">
        <f t="shared" si="10"/>
        <v>207</v>
      </c>
      <c r="AQ59" s="16"/>
      <c r="AR59" s="19"/>
      <c r="AS59" s="86"/>
      <c r="AT59" s="92">
        <f t="shared" si="5"/>
        <v>23</v>
      </c>
      <c r="AU59" s="113">
        <f t="shared" si="6"/>
        <v>182.5</v>
      </c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</row>
    <row r="60" spans="1:69" s="1" customFormat="1" ht="12.75">
      <c r="A60" s="3">
        <v>28</v>
      </c>
      <c r="B60" s="3" t="s">
        <v>20</v>
      </c>
      <c r="C60" s="65"/>
      <c r="D60" s="65"/>
      <c r="E60" s="65"/>
      <c r="F60" s="65"/>
      <c r="G60" s="65"/>
      <c r="H60" s="65"/>
      <c r="I60" s="27"/>
      <c r="J60" s="3"/>
      <c r="K60" s="27">
        <v>1</v>
      </c>
      <c r="L60" s="3">
        <v>17</v>
      </c>
      <c r="M60" s="27"/>
      <c r="N60" s="3"/>
      <c r="O60" s="27">
        <v>1</v>
      </c>
      <c r="P60" s="3">
        <v>13</v>
      </c>
      <c r="Q60" s="4">
        <f t="shared" si="11"/>
        <v>2</v>
      </c>
      <c r="R60" s="4">
        <f t="shared" si="11"/>
        <v>30</v>
      </c>
      <c r="S60" s="27">
        <v>1</v>
      </c>
      <c r="T60" s="3">
        <v>15</v>
      </c>
      <c r="U60" s="27">
        <v>1</v>
      </c>
      <c r="V60" s="3">
        <v>13</v>
      </c>
      <c r="W60" s="27">
        <v>1</v>
      </c>
      <c r="X60" s="3">
        <v>13</v>
      </c>
      <c r="Y60" s="3">
        <v>1</v>
      </c>
      <c r="Z60" s="3">
        <v>14</v>
      </c>
      <c r="AA60" s="3">
        <v>1</v>
      </c>
      <c r="AB60" s="3">
        <v>10</v>
      </c>
      <c r="AC60" s="4">
        <f t="shared" si="9"/>
        <v>5</v>
      </c>
      <c r="AD60" s="4">
        <f t="shared" si="9"/>
        <v>65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4">
        <f t="shared" si="10"/>
        <v>7</v>
      </c>
      <c r="AP60" s="4">
        <f t="shared" si="10"/>
        <v>95</v>
      </c>
      <c r="AQ60" s="16"/>
      <c r="AR60" s="19"/>
      <c r="AS60" s="86"/>
      <c r="AT60" s="92">
        <f t="shared" si="5"/>
        <v>13.571428571428571</v>
      </c>
      <c r="AU60" s="113">
        <f t="shared" si="6"/>
        <v>87.5</v>
      </c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</row>
    <row r="61" spans="1:69" s="1" customFormat="1" ht="11.25" customHeight="1">
      <c r="A61" s="3">
        <v>29</v>
      </c>
      <c r="B61" s="3" t="s">
        <v>52</v>
      </c>
      <c r="C61" s="65"/>
      <c r="D61" s="65"/>
      <c r="E61" s="65"/>
      <c r="F61" s="65"/>
      <c r="G61" s="65"/>
      <c r="H61" s="65"/>
      <c r="I61" s="27"/>
      <c r="J61" s="19">
        <v>9</v>
      </c>
      <c r="K61" s="27">
        <v>1</v>
      </c>
      <c r="L61" s="3">
        <v>15</v>
      </c>
      <c r="M61" s="27">
        <v>1</v>
      </c>
      <c r="N61" s="3">
        <v>15</v>
      </c>
      <c r="O61" s="27">
        <v>1</v>
      </c>
      <c r="P61" s="3">
        <v>10</v>
      </c>
      <c r="Q61" s="4">
        <f t="shared" si="11"/>
        <v>3</v>
      </c>
      <c r="R61" s="4">
        <f t="shared" si="11"/>
        <v>49</v>
      </c>
      <c r="S61" s="27">
        <v>1</v>
      </c>
      <c r="T61" s="3">
        <v>17</v>
      </c>
      <c r="U61" s="27">
        <v>1</v>
      </c>
      <c r="V61" s="3">
        <v>17</v>
      </c>
      <c r="W61" s="27">
        <v>1</v>
      </c>
      <c r="X61" s="3">
        <v>17</v>
      </c>
      <c r="Y61" s="3">
        <v>1</v>
      </c>
      <c r="Z61" s="3">
        <v>19</v>
      </c>
      <c r="AA61" s="3">
        <v>1</v>
      </c>
      <c r="AB61" s="3">
        <v>21</v>
      </c>
      <c r="AC61" s="4">
        <f t="shared" si="9"/>
        <v>5</v>
      </c>
      <c r="AD61" s="4">
        <f t="shared" si="9"/>
        <v>91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4">
        <f t="shared" si="10"/>
        <v>8</v>
      </c>
      <c r="AP61" s="4">
        <f t="shared" si="10"/>
        <v>140</v>
      </c>
      <c r="AQ61" s="16"/>
      <c r="AR61" s="19"/>
      <c r="AS61" s="86"/>
      <c r="AT61" s="92">
        <f t="shared" si="5"/>
        <v>17.5</v>
      </c>
      <c r="AU61" s="113">
        <f t="shared" si="6"/>
        <v>127.75</v>
      </c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</row>
    <row r="62" spans="1:69" s="1" customFormat="1" ht="12.75">
      <c r="A62" s="3">
        <v>30</v>
      </c>
      <c r="B62" s="3" t="s">
        <v>30</v>
      </c>
      <c r="C62" s="65"/>
      <c r="D62" s="65"/>
      <c r="E62" s="65"/>
      <c r="F62" s="65"/>
      <c r="G62" s="65"/>
      <c r="H62" s="65"/>
      <c r="I62" s="27">
        <v>1</v>
      </c>
      <c r="J62" s="3">
        <v>22</v>
      </c>
      <c r="K62" s="27"/>
      <c r="L62" s="3"/>
      <c r="M62" s="27">
        <v>1</v>
      </c>
      <c r="N62" s="3">
        <v>18</v>
      </c>
      <c r="O62" s="27">
        <v>1</v>
      </c>
      <c r="P62" s="3">
        <v>17</v>
      </c>
      <c r="Q62" s="4">
        <f t="shared" si="11"/>
        <v>3</v>
      </c>
      <c r="R62" s="4">
        <f t="shared" si="11"/>
        <v>57</v>
      </c>
      <c r="S62" s="27">
        <v>1</v>
      </c>
      <c r="T62" s="3">
        <v>18</v>
      </c>
      <c r="U62" s="27">
        <v>1</v>
      </c>
      <c r="V62" s="3">
        <v>15</v>
      </c>
      <c r="W62" s="27">
        <v>1</v>
      </c>
      <c r="X62" s="3">
        <v>17</v>
      </c>
      <c r="Y62" s="3">
        <v>1</v>
      </c>
      <c r="Z62" s="3">
        <v>20</v>
      </c>
      <c r="AA62" s="3">
        <v>1</v>
      </c>
      <c r="AB62" s="3">
        <v>17</v>
      </c>
      <c r="AC62" s="4">
        <f t="shared" si="9"/>
        <v>5</v>
      </c>
      <c r="AD62" s="4">
        <f t="shared" si="9"/>
        <v>87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4">
        <f t="shared" si="10"/>
        <v>8</v>
      </c>
      <c r="AP62" s="4">
        <f t="shared" si="10"/>
        <v>144</v>
      </c>
      <c r="AQ62" s="16"/>
      <c r="AR62" s="19"/>
      <c r="AS62" s="86"/>
      <c r="AT62" s="92">
        <f t="shared" si="5"/>
        <v>18</v>
      </c>
      <c r="AU62" s="113">
        <f t="shared" si="6"/>
        <v>129.75</v>
      </c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</row>
    <row r="63" spans="1:69" s="1" customFormat="1" ht="12.75">
      <c r="A63" s="3">
        <v>31</v>
      </c>
      <c r="B63" s="3" t="s">
        <v>61</v>
      </c>
      <c r="C63" s="65"/>
      <c r="D63" s="65"/>
      <c r="E63" s="65"/>
      <c r="F63" s="65"/>
      <c r="G63" s="65"/>
      <c r="H63" s="65"/>
      <c r="I63" s="27"/>
      <c r="J63" s="3"/>
      <c r="K63" s="27">
        <v>1</v>
      </c>
      <c r="L63" s="3">
        <v>14</v>
      </c>
      <c r="M63" s="27">
        <v>1</v>
      </c>
      <c r="N63" s="3">
        <v>12</v>
      </c>
      <c r="O63" s="27">
        <v>1</v>
      </c>
      <c r="P63" s="3">
        <v>14</v>
      </c>
      <c r="Q63" s="4">
        <f t="shared" si="11"/>
        <v>3</v>
      </c>
      <c r="R63" s="4">
        <f t="shared" si="11"/>
        <v>40</v>
      </c>
      <c r="S63" s="27"/>
      <c r="T63" s="3"/>
      <c r="U63" s="27">
        <v>1</v>
      </c>
      <c r="V63" s="3">
        <v>17</v>
      </c>
      <c r="W63" s="27">
        <v>1</v>
      </c>
      <c r="X63" s="3">
        <v>14</v>
      </c>
      <c r="Y63" s="3">
        <v>1</v>
      </c>
      <c r="Z63" s="3">
        <v>10</v>
      </c>
      <c r="AA63" s="3">
        <v>1</v>
      </c>
      <c r="AB63" s="3">
        <v>11</v>
      </c>
      <c r="AC63" s="4">
        <f t="shared" si="9"/>
        <v>4</v>
      </c>
      <c r="AD63" s="4">
        <f t="shared" si="9"/>
        <v>52</v>
      </c>
      <c r="AE63" s="14"/>
      <c r="AF63" s="14"/>
      <c r="AG63" s="3"/>
      <c r="AH63" s="3"/>
      <c r="AI63" s="3"/>
      <c r="AJ63" s="3"/>
      <c r="AK63" s="3"/>
      <c r="AL63" s="3"/>
      <c r="AM63" s="4"/>
      <c r="AN63" s="4"/>
      <c r="AO63" s="4">
        <f t="shared" si="10"/>
        <v>7</v>
      </c>
      <c r="AP63" s="4">
        <f t="shared" si="10"/>
        <v>92</v>
      </c>
      <c r="AQ63" s="16"/>
      <c r="AR63" s="19"/>
      <c r="AS63" s="86"/>
      <c r="AT63" s="92">
        <f t="shared" si="5"/>
        <v>13.142857142857142</v>
      </c>
      <c r="AU63" s="113">
        <f t="shared" si="6"/>
        <v>82</v>
      </c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</row>
    <row r="64" spans="1:69" s="1" customFormat="1" ht="13.5" thickBot="1">
      <c r="A64" s="3">
        <v>32</v>
      </c>
      <c r="B64" s="3" t="s">
        <v>19</v>
      </c>
      <c r="C64" s="65"/>
      <c r="D64" s="65"/>
      <c r="E64" s="65"/>
      <c r="F64" s="65"/>
      <c r="G64" s="65"/>
      <c r="H64" s="65"/>
      <c r="I64" s="27">
        <v>1</v>
      </c>
      <c r="J64" s="3">
        <v>21</v>
      </c>
      <c r="K64" s="27">
        <v>1</v>
      </c>
      <c r="L64" s="3">
        <v>20</v>
      </c>
      <c r="M64" s="27">
        <v>1</v>
      </c>
      <c r="N64" s="3">
        <v>17</v>
      </c>
      <c r="O64" s="27">
        <v>1</v>
      </c>
      <c r="P64" s="3">
        <v>20</v>
      </c>
      <c r="Q64" s="4">
        <f t="shared" si="11"/>
        <v>4</v>
      </c>
      <c r="R64" s="4">
        <f t="shared" si="11"/>
        <v>78</v>
      </c>
      <c r="S64" s="27">
        <v>1</v>
      </c>
      <c r="T64" s="3">
        <v>20</v>
      </c>
      <c r="U64" s="27">
        <v>1</v>
      </c>
      <c r="V64" s="3">
        <v>14</v>
      </c>
      <c r="W64" s="27">
        <v>1</v>
      </c>
      <c r="X64" s="3">
        <v>19</v>
      </c>
      <c r="Y64" s="3">
        <v>1</v>
      </c>
      <c r="Z64" s="3">
        <v>19</v>
      </c>
      <c r="AA64" s="3">
        <v>1</v>
      </c>
      <c r="AB64" s="3">
        <v>20</v>
      </c>
      <c r="AC64" s="4">
        <f t="shared" si="9"/>
        <v>5</v>
      </c>
      <c r="AD64" s="4">
        <f t="shared" si="9"/>
        <v>92</v>
      </c>
      <c r="AE64" s="4"/>
      <c r="AF64" s="4"/>
      <c r="AG64" s="3"/>
      <c r="AH64" s="3"/>
      <c r="AI64" s="3"/>
      <c r="AJ64" s="3"/>
      <c r="AK64" s="3"/>
      <c r="AL64" s="3"/>
      <c r="AM64" s="4"/>
      <c r="AN64" s="4"/>
      <c r="AO64" s="4">
        <f t="shared" si="10"/>
        <v>9</v>
      </c>
      <c r="AP64" s="4">
        <f t="shared" si="10"/>
        <v>170</v>
      </c>
      <c r="AR64" s="19"/>
      <c r="AS64" s="19"/>
      <c r="AT64" s="93">
        <f t="shared" si="5"/>
        <v>18.88888888888889</v>
      </c>
      <c r="AU64" s="114">
        <f t="shared" si="6"/>
        <v>150.5</v>
      </c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</row>
    <row r="65" spans="1:69" s="1" customFormat="1" ht="13.5" thickBot="1">
      <c r="A65" s="90"/>
      <c r="B65" s="45" t="s">
        <v>62</v>
      </c>
      <c r="C65" s="68"/>
      <c r="D65" s="68"/>
      <c r="E65" s="68">
        <v>3</v>
      </c>
      <c r="F65" s="68">
        <v>58</v>
      </c>
      <c r="G65" s="68">
        <v>1</v>
      </c>
      <c r="H65" s="68">
        <v>22</v>
      </c>
      <c r="I65" s="45">
        <f>SUM(I31:I64)</f>
        <v>25</v>
      </c>
      <c r="J65" s="45">
        <f aca="true" t="shared" si="12" ref="J65:AP65">SUM(J31:J64)</f>
        <v>563</v>
      </c>
      <c r="K65" s="45">
        <f t="shared" si="12"/>
        <v>28</v>
      </c>
      <c r="L65" s="45">
        <f t="shared" si="12"/>
        <v>636</v>
      </c>
      <c r="M65" s="45">
        <f t="shared" si="12"/>
        <v>32</v>
      </c>
      <c r="N65" s="45">
        <f t="shared" si="12"/>
        <v>631</v>
      </c>
      <c r="O65" s="45">
        <f t="shared" si="12"/>
        <v>33</v>
      </c>
      <c r="P65" s="45">
        <f t="shared" si="12"/>
        <v>603</v>
      </c>
      <c r="Q65" s="45">
        <f t="shared" si="12"/>
        <v>118</v>
      </c>
      <c r="R65" s="45">
        <f t="shared" si="12"/>
        <v>2433</v>
      </c>
      <c r="S65" s="45">
        <f t="shared" si="12"/>
        <v>34</v>
      </c>
      <c r="T65" s="45">
        <f t="shared" si="12"/>
        <v>636</v>
      </c>
      <c r="U65" s="45">
        <f t="shared" si="12"/>
        <v>34</v>
      </c>
      <c r="V65" s="45">
        <f t="shared" si="12"/>
        <v>669</v>
      </c>
      <c r="W65" s="45">
        <f t="shared" si="12"/>
        <v>33</v>
      </c>
      <c r="X65" s="45">
        <f t="shared" si="12"/>
        <v>646</v>
      </c>
      <c r="Y65" s="45">
        <f t="shared" si="12"/>
        <v>36</v>
      </c>
      <c r="Z65" s="45">
        <f t="shared" si="12"/>
        <v>697</v>
      </c>
      <c r="AA65" s="45">
        <f t="shared" si="12"/>
        <v>35</v>
      </c>
      <c r="AB65" s="45">
        <f t="shared" si="12"/>
        <v>630</v>
      </c>
      <c r="AC65" s="45">
        <f t="shared" si="12"/>
        <v>172</v>
      </c>
      <c r="AD65" s="45">
        <f t="shared" si="12"/>
        <v>3278</v>
      </c>
      <c r="AE65" s="45">
        <f t="shared" si="12"/>
        <v>0</v>
      </c>
      <c r="AF65" s="45">
        <f t="shared" si="12"/>
        <v>0</v>
      </c>
      <c r="AG65" s="45"/>
      <c r="AH65" s="45"/>
      <c r="AI65" s="45"/>
      <c r="AJ65" s="45"/>
      <c r="AK65" s="45"/>
      <c r="AL65" s="45"/>
      <c r="AM65" s="45"/>
      <c r="AN65" s="45"/>
      <c r="AO65" s="45">
        <f t="shared" si="12"/>
        <v>290</v>
      </c>
      <c r="AP65" s="45">
        <f t="shared" si="12"/>
        <v>5711</v>
      </c>
      <c r="AQ65" s="45">
        <f>SUM(AQ31:AQ64)</f>
        <v>0</v>
      </c>
      <c r="AR65" s="45"/>
      <c r="AS65" s="110"/>
      <c r="AT65" s="111">
        <f t="shared" si="5"/>
        <v>19.693103448275863</v>
      </c>
      <c r="AU65" s="115">
        <f t="shared" si="6"/>
        <v>5102.75</v>
      </c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</row>
    <row r="66" spans="1:69" s="1" customFormat="1" ht="12.75">
      <c r="A66" s="13"/>
      <c r="B66" s="13"/>
      <c r="C66" s="69"/>
      <c r="D66" s="69"/>
      <c r="E66" s="69"/>
      <c r="F66" s="69"/>
      <c r="G66" s="69"/>
      <c r="H66" s="69"/>
      <c r="I66" s="30"/>
      <c r="J66" s="13"/>
      <c r="K66" s="30"/>
      <c r="L66" s="13"/>
      <c r="M66" s="30"/>
      <c r="N66" s="13"/>
      <c r="O66" s="30"/>
      <c r="P66" s="13"/>
      <c r="Q66" s="14" t="s">
        <v>86</v>
      </c>
      <c r="R66" s="14"/>
      <c r="S66" s="30"/>
      <c r="T66" s="13"/>
      <c r="U66" s="30"/>
      <c r="V66" s="13"/>
      <c r="W66" s="30"/>
      <c r="X66" s="13"/>
      <c r="Y66" s="13"/>
      <c r="Z66" s="13"/>
      <c r="AA66" s="13"/>
      <c r="AB66" s="13"/>
      <c r="AC66" s="14"/>
      <c r="AD66" s="14"/>
      <c r="AE66" s="14"/>
      <c r="AF66" s="14"/>
      <c r="AG66" s="13"/>
      <c r="AH66" s="13"/>
      <c r="AI66" s="13"/>
      <c r="AJ66" s="13"/>
      <c r="AK66" s="13"/>
      <c r="AL66" s="13"/>
      <c r="AM66" s="14"/>
      <c r="AN66" s="14"/>
      <c r="AO66" s="14"/>
      <c r="AP66" s="14"/>
      <c r="AQ66" s="57"/>
      <c r="AR66" s="21"/>
      <c r="AS66" s="88"/>
      <c r="AT66" s="95"/>
      <c r="AU66" s="117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</row>
    <row r="67" spans="1:69" s="1" customFormat="1" ht="13.5" thickBot="1">
      <c r="A67" s="3">
        <v>1</v>
      </c>
      <c r="B67" s="11" t="s">
        <v>31</v>
      </c>
      <c r="C67" s="65"/>
      <c r="D67" s="65"/>
      <c r="E67" s="65"/>
      <c r="F67" s="65"/>
      <c r="G67" s="65"/>
      <c r="H67" s="65"/>
      <c r="I67" s="27">
        <v>2</v>
      </c>
      <c r="J67" s="3">
        <v>62</v>
      </c>
      <c r="K67" s="27">
        <v>2</v>
      </c>
      <c r="L67" s="3">
        <v>57</v>
      </c>
      <c r="M67" s="27">
        <v>3</v>
      </c>
      <c r="N67" s="3">
        <v>81</v>
      </c>
      <c r="O67" s="27">
        <v>2</v>
      </c>
      <c r="P67" s="3">
        <v>52</v>
      </c>
      <c r="Q67" s="4">
        <f>O67+M67+K67+I67</f>
        <v>9</v>
      </c>
      <c r="R67" s="4">
        <f>P67+N67+L67+J67</f>
        <v>252</v>
      </c>
      <c r="S67" s="27"/>
      <c r="T67" s="3"/>
      <c r="U67" s="27"/>
      <c r="V67" s="3"/>
      <c r="W67" s="27"/>
      <c r="X67" s="3"/>
      <c r="Y67" s="3"/>
      <c r="Z67" s="3"/>
      <c r="AA67" s="3"/>
      <c r="AB67" s="3"/>
      <c r="AC67" s="4"/>
      <c r="AD67" s="4"/>
      <c r="AE67" s="4"/>
      <c r="AF67" s="4"/>
      <c r="AG67" s="3"/>
      <c r="AH67" s="3"/>
      <c r="AI67" s="3"/>
      <c r="AJ67" s="3"/>
      <c r="AK67" s="3"/>
      <c r="AL67" s="3"/>
      <c r="AM67" s="4"/>
      <c r="AN67" s="4"/>
      <c r="AO67" s="4">
        <f>AC67+Q67</f>
        <v>9</v>
      </c>
      <c r="AP67" s="4">
        <f>AN67+R67</f>
        <v>252</v>
      </c>
      <c r="AR67" s="19"/>
      <c r="AS67" s="86"/>
      <c r="AT67" s="93">
        <f t="shared" si="5"/>
        <v>28</v>
      </c>
      <c r="AU67" s="114">
        <f t="shared" si="6"/>
        <v>189</v>
      </c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</row>
    <row r="68" spans="1:69" s="1" customFormat="1" ht="13.5" thickBot="1">
      <c r="A68" s="44"/>
      <c r="B68" s="45" t="s">
        <v>51</v>
      </c>
      <c r="C68" s="68"/>
      <c r="D68" s="68"/>
      <c r="E68" s="71"/>
      <c r="F68" s="71"/>
      <c r="G68" s="71"/>
      <c r="H68" s="71"/>
      <c r="I68" s="45">
        <f aca="true" t="shared" si="13" ref="I68:R68">I67</f>
        <v>2</v>
      </c>
      <c r="J68" s="45">
        <f t="shared" si="13"/>
        <v>62</v>
      </c>
      <c r="K68" s="45">
        <f t="shared" si="13"/>
        <v>2</v>
      </c>
      <c r="L68" s="45">
        <f t="shared" si="13"/>
        <v>57</v>
      </c>
      <c r="M68" s="45">
        <f t="shared" si="13"/>
        <v>3</v>
      </c>
      <c r="N68" s="45">
        <f t="shared" si="13"/>
        <v>81</v>
      </c>
      <c r="O68" s="45">
        <f t="shared" si="13"/>
        <v>2</v>
      </c>
      <c r="P68" s="45">
        <f t="shared" si="13"/>
        <v>52</v>
      </c>
      <c r="Q68" s="45">
        <f t="shared" si="13"/>
        <v>9</v>
      </c>
      <c r="R68" s="45">
        <f t="shared" si="13"/>
        <v>252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>
        <f>AO67</f>
        <v>9</v>
      </c>
      <c r="AP68" s="45">
        <f>AP67</f>
        <v>252</v>
      </c>
      <c r="AQ68" s="58"/>
      <c r="AR68" s="56"/>
      <c r="AS68" s="89"/>
      <c r="AT68" s="94">
        <f t="shared" si="5"/>
        <v>28</v>
      </c>
      <c r="AU68" s="115">
        <f t="shared" si="6"/>
        <v>189</v>
      </c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</row>
    <row r="69" spans="1:69" s="1" customFormat="1" ht="12.75" customHeight="1">
      <c r="A69" s="13"/>
      <c r="B69" s="21"/>
      <c r="C69" s="69"/>
      <c r="D69" s="69"/>
      <c r="E69" s="69"/>
      <c r="F69" s="69"/>
      <c r="G69" s="69"/>
      <c r="H69" s="69"/>
      <c r="I69" s="30"/>
      <c r="J69" s="13"/>
      <c r="K69" s="30"/>
      <c r="L69" s="13"/>
      <c r="M69" s="30"/>
      <c r="N69" s="13"/>
      <c r="O69" s="30"/>
      <c r="P69" s="13"/>
      <c r="Q69" s="14" t="s">
        <v>73</v>
      </c>
      <c r="R69" s="14"/>
      <c r="S69" s="30"/>
      <c r="T69" s="13"/>
      <c r="U69" s="30"/>
      <c r="V69" s="13"/>
      <c r="W69" s="30"/>
      <c r="X69" s="13"/>
      <c r="Y69" s="13"/>
      <c r="Z69" s="13"/>
      <c r="AA69" s="13"/>
      <c r="AB69" s="13"/>
      <c r="AC69" s="14"/>
      <c r="AD69" s="14"/>
      <c r="AE69" s="14"/>
      <c r="AF69" s="14"/>
      <c r="AG69" s="13"/>
      <c r="AH69" s="13"/>
      <c r="AI69" s="13"/>
      <c r="AJ69" s="13"/>
      <c r="AK69" s="13"/>
      <c r="AL69" s="13"/>
      <c r="AM69" s="14"/>
      <c r="AN69" s="14"/>
      <c r="AO69" s="14"/>
      <c r="AP69" s="14"/>
      <c r="AQ69" s="57"/>
      <c r="AR69" s="21"/>
      <c r="AS69" s="88"/>
      <c r="AT69" s="95"/>
      <c r="AU69" s="117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</row>
    <row r="70" spans="1:69" s="1" customFormat="1" ht="12.75" customHeight="1">
      <c r="A70" s="3">
        <v>1</v>
      </c>
      <c r="B70" s="80" t="s">
        <v>93</v>
      </c>
      <c r="C70" s="65"/>
      <c r="D70" s="65"/>
      <c r="E70" s="65">
        <v>1</v>
      </c>
      <c r="F70" s="65">
        <v>23</v>
      </c>
      <c r="G70" s="65">
        <v>1</v>
      </c>
      <c r="H70" s="65">
        <v>27</v>
      </c>
      <c r="I70" s="27">
        <v>1</v>
      </c>
      <c r="J70" s="3">
        <v>14</v>
      </c>
      <c r="K70" s="27">
        <v>1</v>
      </c>
      <c r="L70" s="3">
        <v>19</v>
      </c>
      <c r="M70" s="27">
        <v>1</v>
      </c>
      <c r="N70" s="3">
        <v>18</v>
      </c>
      <c r="O70" s="27"/>
      <c r="P70" s="3"/>
      <c r="Q70" s="4">
        <f aca="true" t="shared" si="14" ref="Q70:R73">I70+K70+M70+O70</f>
        <v>3</v>
      </c>
      <c r="R70" s="4">
        <f t="shared" si="14"/>
        <v>51</v>
      </c>
      <c r="S70" s="27"/>
      <c r="T70" s="3"/>
      <c r="U70" s="27"/>
      <c r="V70" s="3"/>
      <c r="W70" s="27"/>
      <c r="X70" s="3"/>
      <c r="Y70" s="3"/>
      <c r="Z70" s="3"/>
      <c r="AA70" s="3"/>
      <c r="AB70" s="3"/>
      <c r="AC70" s="4"/>
      <c r="AD70" s="4"/>
      <c r="AE70" s="4"/>
      <c r="AF70" s="4"/>
      <c r="AG70" s="3"/>
      <c r="AH70" s="3"/>
      <c r="AI70" s="3"/>
      <c r="AJ70" s="3"/>
      <c r="AK70" s="3"/>
      <c r="AL70" s="3"/>
      <c r="AM70" s="4"/>
      <c r="AN70" s="4"/>
      <c r="AO70" s="4">
        <f>Q70+AC70</f>
        <v>3</v>
      </c>
      <c r="AP70" s="4">
        <f>R70+AD70</f>
        <v>51</v>
      </c>
      <c r="AQ70" s="17"/>
      <c r="AR70" s="19">
        <f aca="true" t="shared" si="15" ref="AR70:AS73">C70+E70+G70</f>
        <v>2</v>
      </c>
      <c r="AS70" s="86">
        <f t="shared" si="15"/>
        <v>50</v>
      </c>
      <c r="AT70" s="92">
        <f t="shared" si="5"/>
        <v>17</v>
      </c>
      <c r="AU70" s="113">
        <f t="shared" si="6"/>
        <v>38.25</v>
      </c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</row>
    <row r="71" spans="1:69" s="1" customFormat="1" ht="12.75" customHeight="1">
      <c r="A71" s="3">
        <v>2</v>
      </c>
      <c r="B71" s="80" t="s">
        <v>75</v>
      </c>
      <c r="C71" s="65"/>
      <c r="D71" s="65"/>
      <c r="E71" s="65">
        <v>1</v>
      </c>
      <c r="F71" s="65">
        <v>18</v>
      </c>
      <c r="G71" s="65">
        <v>1</v>
      </c>
      <c r="H71" s="65">
        <v>17</v>
      </c>
      <c r="I71" s="27"/>
      <c r="J71" s="3"/>
      <c r="K71" s="27">
        <v>1</v>
      </c>
      <c r="L71" s="3">
        <v>18</v>
      </c>
      <c r="M71" s="27"/>
      <c r="N71" s="3"/>
      <c r="O71" s="27">
        <v>1</v>
      </c>
      <c r="P71" s="3">
        <v>16</v>
      </c>
      <c r="Q71" s="4">
        <f t="shared" si="14"/>
        <v>2</v>
      </c>
      <c r="R71" s="4">
        <f t="shared" si="14"/>
        <v>34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4"/>
      <c r="AD71" s="4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4">
        <f>Q71+AC71</f>
        <v>2</v>
      </c>
      <c r="AP71" s="4">
        <f>R71+AD71</f>
        <v>34</v>
      </c>
      <c r="AQ71" s="17"/>
      <c r="AR71" s="19">
        <f t="shared" si="15"/>
        <v>2</v>
      </c>
      <c r="AS71" s="86">
        <f t="shared" si="15"/>
        <v>35</v>
      </c>
      <c r="AT71" s="92">
        <f t="shared" si="5"/>
        <v>17</v>
      </c>
      <c r="AU71" s="113">
        <f t="shared" si="6"/>
        <v>25.5</v>
      </c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</row>
    <row r="72" spans="1:69" s="1" customFormat="1" ht="12.75">
      <c r="A72" s="3">
        <v>3</v>
      </c>
      <c r="B72" s="81" t="s">
        <v>94</v>
      </c>
      <c r="C72" s="66"/>
      <c r="D72" s="66"/>
      <c r="E72" s="65">
        <v>1</v>
      </c>
      <c r="F72" s="65">
        <v>16</v>
      </c>
      <c r="G72" s="65">
        <v>1</v>
      </c>
      <c r="H72" s="65">
        <v>14</v>
      </c>
      <c r="I72" s="27">
        <v>1</v>
      </c>
      <c r="J72" s="3">
        <v>14</v>
      </c>
      <c r="K72" s="27"/>
      <c r="L72" s="3"/>
      <c r="M72" s="27">
        <v>1</v>
      </c>
      <c r="N72" s="3">
        <v>13</v>
      </c>
      <c r="O72" s="27"/>
      <c r="P72" s="3"/>
      <c r="Q72" s="4">
        <f t="shared" si="14"/>
        <v>2</v>
      </c>
      <c r="R72" s="4">
        <f t="shared" si="14"/>
        <v>27</v>
      </c>
      <c r="S72" s="27"/>
      <c r="T72" s="3"/>
      <c r="U72" s="27"/>
      <c r="V72" s="3"/>
      <c r="W72" s="27"/>
      <c r="X72" s="3"/>
      <c r="Y72" s="3"/>
      <c r="Z72" s="3"/>
      <c r="AA72" s="3"/>
      <c r="AB72" s="3"/>
      <c r="AC72" s="4"/>
      <c r="AD72" s="4"/>
      <c r="AE72" s="4"/>
      <c r="AF72" s="4"/>
      <c r="AG72" s="3"/>
      <c r="AH72" s="3"/>
      <c r="AI72" s="3"/>
      <c r="AJ72" s="3"/>
      <c r="AK72" s="3"/>
      <c r="AL72" s="3"/>
      <c r="AM72" s="4"/>
      <c r="AN72" s="4"/>
      <c r="AO72" s="4">
        <f>AC72+Q72</f>
        <v>2</v>
      </c>
      <c r="AP72" s="4">
        <f>AD72+R72</f>
        <v>27</v>
      </c>
      <c r="AQ72" s="17"/>
      <c r="AR72" s="19">
        <f t="shared" si="15"/>
        <v>2</v>
      </c>
      <c r="AS72" s="86">
        <f t="shared" si="15"/>
        <v>30</v>
      </c>
      <c r="AT72" s="92">
        <f t="shared" si="5"/>
        <v>13.5</v>
      </c>
      <c r="AU72" s="113">
        <f t="shared" si="6"/>
        <v>20.25</v>
      </c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</row>
    <row r="73" spans="1:69" s="1" customFormat="1" ht="13.5" thickBot="1">
      <c r="A73" s="11">
        <v>4</v>
      </c>
      <c r="B73" s="79" t="s">
        <v>76</v>
      </c>
      <c r="C73" s="78">
        <v>0</v>
      </c>
      <c r="D73" s="78"/>
      <c r="E73" s="76">
        <v>1</v>
      </c>
      <c r="F73" s="76">
        <v>19</v>
      </c>
      <c r="G73" s="76"/>
      <c r="H73" s="76"/>
      <c r="I73" s="77">
        <v>1</v>
      </c>
      <c r="J73" s="75">
        <v>15</v>
      </c>
      <c r="K73" s="77"/>
      <c r="L73" s="75"/>
      <c r="M73" s="77">
        <v>1</v>
      </c>
      <c r="N73" s="75">
        <v>13</v>
      </c>
      <c r="O73" s="77"/>
      <c r="P73" s="75"/>
      <c r="Q73" s="12">
        <f t="shared" si="14"/>
        <v>2</v>
      </c>
      <c r="R73" s="12">
        <f t="shared" si="14"/>
        <v>28</v>
      </c>
      <c r="S73" s="77"/>
      <c r="T73" s="75"/>
      <c r="U73" s="77"/>
      <c r="V73" s="75"/>
      <c r="W73" s="77"/>
      <c r="X73" s="75"/>
      <c r="Y73" s="75"/>
      <c r="Z73" s="75"/>
      <c r="AA73" s="75"/>
      <c r="AB73" s="75"/>
      <c r="AC73" s="15"/>
      <c r="AD73" s="15"/>
      <c r="AE73" s="15"/>
      <c r="AF73" s="15"/>
      <c r="AG73" s="75"/>
      <c r="AH73" s="75"/>
      <c r="AI73" s="75"/>
      <c r="AJ73" s="75"/>
      <c r="AK73" s="75"/>
      <c r="AL73" s="75"/>
      <c r="AM73" s="15"/>
      <c r="AN73" s="15"/>
      <c r="AO73" s="12">
        <f>AC73+Q73</f>
        <v>2</v>
      </c>
      <c r="AP73" s="12">
        <f>AD73+R73</f>
        <v>28</v>
      </c>
      <c r="AQ73" s="18"/>
      <c r="AR73" s="105">
        <f t="shared" si="15"/>
        <v>1</v>
      </c>
      <c r="AS73" s="106">
        <f t="shared" si="15"/>
        <v>19</v>
      </c>
      <c r="AT73" s="93">
        <f t="shared" si="5"/>
        <v>14</v>
      </c>
      <c r="AU73" s="113">
        <f t="shared" si="6"/>
        <v>21</v>
      </c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</row>
    <row r="74" spans="1:69" s="104" customFormat="1" ht="12" thickBot="1">
      <c r="A74" s="82"/>
      <c r="B74" s="101" t="s">
        <v>59</v>
      </c>
      <c r="C74" s="102">
        <f aca="true" t="shared" si="16" ref="C74:R74">SUM(C70:C73)</f>
        <v>0</v>
      </c>
      <c r="D74" s="102">
        <f t="shared" si="16"/>
        <v>0</v>
      </c>
      <c r="E74" s="102">
        <f t="shared" si="16"/>
        <v>4</v>
      </c>
      <c r="F74" s="102">
        <f t="shared" si="16"/>
        <v>76</v>
      </c>
      <c r="G74" s="102">
        <f t="shared" si="16"/>
        <v>3</v>
      </c>
      <c r="H74" s="102">
        <f t="shared" si="16"/>
        <v>58</v>
      </c>
      <c r="I74" s="102">
        <f t="shared" si="16"/>
        <v>3</v>
      </c>
      <c r="J74" s="102">
        <f t="shared" si="16"/>
        <v>43</v>
      </c>
      <c r="K74" s="102">
        <f t="shared" si="16"/>
        <v>2</v>
      </c>
      <c r="L74" s="102">
        <f t="shared" si="16"/>
        <v>37</v>
      </c>
      <c r="M74" s="102">
        <f t="shared" si="16"/>
        <v>3</v>
      </c>
      <c r="N74" s="102">
        <f t="shared" si="16"/>
        <v>44</v>
      </c>
      <c r="O74" s="102">
        <f t="shared" si="16"/>
        <v>1</v>
      </c>
      <c r="P74" s="102">
        <f t="shared" si="16"/>
        <v>16</v>
      </c>
      <c r="Q74" s="102">
        <f t="shared" si="16"/>
        <v>9</v>
      </c>
      <c r="R74" s="102">
        <f t="shared" si="16"/>
        <v>140</v>
      </c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>
        <f>SUM(AO70:AO73)</f>
        <v>9</v>
      </c>
      <c r="AP74" s="102">
        <f>SUM(AP70:AP73)</f>
        <v>140</v>
      </c>
      <c r="AQ74" s="102">
        <f>SUM(AQ70:AQ73)</f>
        <v>0</v>
      </c>
      <c r="AR74" s="102">
        <f>SUM(AR70:AR73)</f>
        <v>7</v>
      </c>
      <c r="AS74" s="102">
        <f>SUM(AS70:AS73)</f>
        <v>134</v>
      </c>
      <c r="AT74" s="107">
        <f t="shared" si="5"/>
        <v>15.555555555555555</v>
      </c>
      <c r="AU74" s="118">
        <f t="shared" si="6"/>
        <v>105</v>
      </c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</row>
    <row r="75" spans="1:69" s="43" customFormat="1" ht="13.5" thickBot="1">
      <c r="A75" s="47"/>
      <c r="B75" s="46" t="s">
        <v>32</v>
      </c>
      <c r="C75" s="108">
        <f>C74+C68+C65+C29</f>
        <v>0</v>
      </c>
      <c r="D75" s="108">
        <f aca="true" t="shared" si="17" ref="D75:AS75">D74+D68+D65+D29</f>
        <v>0</v>
      </c>
      <c r="E75" s="108">
        <f t="shared" si="17"/>
        <v>7</v>
      </c>
      <c r="F75" s="108">
        <f t="shared" si="17"/>
        <v>134</v>
      </c>
      <c r="G75" s="108">
        <f t="shared" si="17"/>
        <v>4</v>
      </c>
      <c r="H75" s="108">
        <f t="shared" si="17"/>
        <v>80</v>
      </c>
      <c r="I75" s="108">
        <f t="shared" si="17"/>
        <v>49</v>
      </c>
      <c r="J75" s="108">
        <f t="shared" si="17"/>
        <v>1174</v>
      </c>
      <c r="K75" s="108">
        <f t="shared" si="17"/>
        <v>50</v>
      </c>
      <c r="L75" s="108">
        <f t="shared" si="17"/>
        <v>1202</v>
      </c>
      <c r="M75" s="108">
        <f t="shared" si="17"/>
        <v>57</v>
      </c>
      <c r="N75" s="108">
        <f t="shared" si="17"/>
        <v>1231</v>
      </c>
      <c r="O75" s="108">
        <f t="shared" si="17"/>
        <v>55</v>
      </c>
      <c r="P75" s="108">
        <f t="shared" si="17"/>
        <v>1099</v>
      </c>
      <c r="Q75" s="108">
        <f t="shared" si="17"/>
        <v>211</v>
      </c>
      <c r="R75" s="108">
        <f t="shared" si="17"/>
        <v>4706</v>
      </c>
      <c r="S75" s="108">
        <f t="shared" si="17"/>
        <v>58</v>
      </c>
      <c r="T75" s="108">
        <f t="shared" si="17"/>
        <v>1220</v>
      </c>
      <c r="U75" s="108">
        <f t="shared" si="17"/>
        <v>58</v>
      </c>
      <c r="V75" s="108">
        <f t="shared" si="17"/>
        <v>1207</v>
      </c>
      <c r="W75" s="108">
        <f t="shared" si="17"/>
        <v>54</v>
      </c>
      <c r="X75" s="108">
        <f t="shared" si="17"/>
        <v>1163</v>
      </c>
      <c r="Y75" s="108">
        <f t="shared" si="17"/>
        <v>60</v>
      </c>
      <c r="Z75" s="108">
        <f t="shared" si="17"/>
        <v>1301</v>
      </c>
      <c r="AA75" s="108">
        <f t="shared" si="17"/>
        <v>61</v>
      </c>
      <c r="AB75" s="108">
        <f t="shared" si="17"/>
        <v>1254</v>
      </c>
      <c r="AC75" s="108">
        <f t="shared" si="17"/>
        <v>291</v>
      </c>
      <c r="AD75" s="108">
        <f t="shared" si="17"/>
        <v>6145</v>
      </c>
      <c r="AE75" s="108">
        <f t="shared" si="17"/>
        <v>0</v>
      </c>
      <c r="AF75" s="108">
        <f t="shared" si="17"/>
        <v>0</v>
      </c>
      <c r="AG75" s="108">
        <f t="shared" si="17"/>
        <v>16</v>
      </c>
      <c r="AH75" s="108">
        <f t="shared" si="17"/>
        <v>376</v>
      </c>
      <c r="AI75" s="108">
        <f t="shared" si="17"/>
        <v>19</v>
      </c>
      <c r="AJ75" s="108">
        <f t="shared" si="17"/>
        <v>436</v>
      </c>
      <c r="AK75" s="108">
        <f t="shared" si="17"/>
        <v>20</v>
      </c>
      <c r="AL75" s="108">
        <f t="shared" si="17"/>
        <v>424</v>
      </c>
      <c r="AM75" s="108">
        <f t="shared" si="17"/>
        <v>55</v>
      </c>
      <c r="AN75" s="108">
        <f t="shared" si="17"/>
        <v>1236</v>
      </c>
      <c r="AO75" s="108">
        <f t="shared" si="17"/>
        <v>557</v>
      </c>
      <c r="AP75" s="108">
        <f>AP74+AP68+AP65+AP29</f>
        <v>12087</v>
      </c>
      <c r="AQ75" s="108">
        <f t="shared" si="17"/>
        <v>0</v>
      </c>
      <c r="AR75" s="108">
        <f t="shared" si="17"/>
        <v>7</v>
      </c>
      <c r="AS75" s="108">
        <f t="shared" si="17"/>
        <v>134</v>
      </c>
      <c r="AT75" s="109">
        <f t="shared" si="5"/>
        <v>21.700179533213646</v>
      </c>
      <c r="AU75" s="115">
        <f>(R75*0.75)+(AD75*1)+(AN75*1.22)</f>
        <v>11182.42</v>
      </c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</row>
    <row r="76" spans="1:69" ht="12.75">
      <c r="A76" s="18"/>
      <c r="B76" s="18"/>
      <c r="C76" s="18"/>
      <c r="D76" s="18"/>
      <c r="E76" s="18"/>
      <c r="F76" s="18"/>
      <c r="G76" s="18"/>
      <c r="H76" s="18"/>
      <c r="I76" s="41"/>
      <c r="J76" s="41"/>
      <c r="K76" s="41"/>
      <c r="L76" s="41"/>
      <c r="M76" s="41"/>
      <c r="N76" s="41"/>
      <c r="O76" s="41"/>
      <c r="P76" s="18"/>
      <c r="Q76" s="24"/>
      <c r="R76" s="24"/>
      <c r="S76" s="31"/>
      <c r="T76" s="18"/>
      <c r="U76" s="31"/>
      <c r="V76" s="18"/>
      <c r="W76" s="31"/>
      <c r="X76" s="18"/>
      <c r="Y76" s="18"/>
      <c r="Z76" s="18"/>
      <c r="AA76" s="18"/>
      <c r="AB76" s="18"/>
      <c r="AC76" s="24"/>
      <c r="AD76" s="24"/>
      <c r="AE76" s="24"/>
      <c r="AF76" s="24"/>
      <c r="AG76" s="18"/>
      <c r="AH76" s="18"/>
      <c r="AI76" s="18"/>
      <c r="AJ76" s="18"/>
      <c r="AK76" s="18"/>
      <c r="AL76" s="18"/>
      <c r="AM76" s="18"/>
      <c r="AN76" s="18"/>
      <c r="AO76" s="24"/>
      <c r="AP76" s="24"/>
      <c r="AR76" s="18"/>
      <c r="AS76" s="18"/>
      <c r="AT76" s="96"/>
      <c r="AU76" s="119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</row>
    <row r="77" spans="1:69" ht="12.75">
      <c r="A77" s="18"/>
      <c r="B77" s="18"/>
      <c r="C77" s="18"/>
      <c r="D77" s="18"/>
      <c r="E77" s="18"/>
      <c r="F77" s="18"/>
      <c r="G77" s="18"/>
      <c r="H77" s="18"/>
      <c r="I77" s="31"/>
      <c r="J77" s="18"/>
      <c r="K77" s="31"/>
      <c r="L77" s="18"/>
      <c r="M77" s="31"/>
      <c r="N77" s="18"/>
      <c r="O77" s="3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322"/>
      <c r="AO77" s="322"/>
      <c r="AP77" s="322"/>
      <c r="AR77" s="18"/>
      <c r="AS77" s="18"/>
      <c r="AT77" s="96"/>
      <c r="AU77" s="119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</row>
    <row r="78" spans="1:69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24"/>
      <c r="AP78" s="24"/>
      <c r="AR78" s="18"/>
      <c r="AS78" s="18"/>
      <c r="AT78" s="96"/>
      <c r="AU78" s="119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</row>
    <row r="79" spans="1:69" ht="12.75">
      <c r="A79" s="18"/>
      <c r="B79" s="18"/>
      <c r="C79" s="18"/>
      <c r="D79" s="18"/>
      <c r="E79" s="18"/>
      <c r="F79" s="18"/>
      <c r="G79" s="18"/>
      <c r="H79" s="18"/>
      <c r="I79" s="31"/>
      <c r="J79" s="18"/>
      <c r="K79" s="31"/>
      <c r="L79" s="18"/>
      <c r="M79" s="31"/>
      <c r="N79" s="18"/>
      <c r="O79" s="31"/>
      <c r="P79" s="18"/>
      <c r="Q79" s="24"/>
      <c r="R79" s="24"/>
      <c r="S79" s="31"/>
      <c r="T79" s="18"/>
      <c r="U79" s="31"/>
      <c r="V79" s="18"/>
      <c r="W79" s="31"/>
      <c r="X79" s="18"/>
      <c r="Y79" s="18"/>
      <c r="Z79" s="18"/>
      <c r="AA79" s="18"/>
      <c r="AB79" s="18"/>
      <c r="AC79" s="24"/>
      <c r="AD79" s="24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24"/>
      <c r="AP79" s="24"/>
      <c r="AR79" s="18"/>
      <c r="AS79" s="18"/>
      <c r="AT79" s="96"/>
      <c r="AU79" s="119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</row>
    <row r="80" spans="1:69" s="99" customFormat="1" ht="12.75">
      <c r="A80" s="97"/>
      <c r="B80" s="60" t="s">
        <v>101</v>
      </c>
      <c r="C80" s="97"/>
      <c r="D80" s="97"/>
      <c r="E80" s="97"/>
      <c r="F80" s="97"/>
      <c r="G80" s="97"/>
      <c r="H80" s="97"/>
      <c r="I80" s="98"/>
      <c r="J80" s="97"/>
      <c r="K80" s="98"/>
      <c r="L80" s="97"/>
      <c r="M80" s="98"/>
      <c r="N80" s="97"/>
      <c r="O80" s="98"/>
      <c r="P80" s="97"/>
      <c r="Q80" s="60"/>
      <c r="R80" s="60"/>
      <c r="S80" s="98"/>
      <c r="T80" s="97"/>
      <c r="U80" s="98"/>
      <c r="V80" s="97"/>
      <c r="W80" s="98"/>
      <c r="X80" s="60" t="s">
        <v>102</v>
      </c>
      <c r="Y80" s="97"/>
      <c r="Z80" s="97"/>
      <c r="AA80" s="97"/>
      <c r="AB80" s="97"/>
      <c r="AC80" s="60"/>
      <c r="AD80" s="60"/>
      <c r="AE80" s="60"/>
      <c r="AF80" s="60"/>
      <c r="AG80" s="97"/>
      <c r="AH80" s="97"/>
      <c r="AI80" s="97"/>
      <c r="AJ80" s="97"/>
      <c r="AK80" s="97"/>
      <c r="AL80" s="97"/>
      <c r="AM80" s="97"/>
      <c r="AN80" s="97"/>
      <c r="AO80" s="60"/>
      <c r="AP80" s="60"/>
      <c r="AR80" s="97"/>
      <c r="AS80" s="97"/>
      <c r="AT80" s="100"/>
      <c r="AU80" s="120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</row>
    <row r="81" spans="1:69" ht="12.75">
      <c r="A81" s="18"/>
      <c r="B81" s="18"/>
      <c r="C81" s="18"/>
      <c r="D81" s="18"/>
      <c r="E81" s="18"/>
      <c r="F81" s="18"/>
      <c r="G81" s="18"/>
      <c r="H81" s="18"/>
      <c r="I81" s="31"/>
      <c r="J81" s="18"/>
      <c r="K81" s="31"/>
      <c r="L81" s="18"/>
      <c r="M81" s="31"/>
      <c r="N81" s="18"/>
      <c r="O81" s="31"/>
      <c r="P81" s="18"/>
      <c r="Q81" s="24"/>
      <c r="R81" s="24"/>
      <c r="S81" s="31"/>
      <c r="T81" s="18"/>
      <c r="U81" s="31"/>
      <c r="V81" s="18"/>
      <c r="W81" s="31"/>
      <c r="X81" s="18"/>
      <c r="Y81" s="18"/>
      <c r="Z81" s="18"/>
      <c r="AA81" s="18"/>
      <c r="AB81" s="18"/>
      <c r="AC81" s="24"/>
      <c r="AD81" s="24"/>
      <c r="AE81" s="24"/>
      <c r="AF81" s="24"/>
      <c r="AG81" s="18"/>
      <c r="AH81" s="18"/>
      <c r="AI81" s="18"/>
      <c r="AJ81" s="18"/>
      <c r="AK81" s="18"/>
      <c r="AL81" s="18"/>
      <c r="AM81" s="18"/>
      <c r="AN81" s="18"/>
      <c r="AO81" s="24"/>
      <c r="AP81" s="24"/>
      <c r="AR81" s="18"/>
      <c r="AS81" s="18"/>
      <c r="AT81" s="96"/>
      <c r="AU81" s="119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</row>
    <row r="82" spans="1:69" ht="12.75">
      <c r="A82" s="18"/>
      <c r="B82" s="18"/>
      <c r="C82" s="18"/>
      <c r="D82" s="18"/>
      <c r="E82" s="18"/>
      <c r="F82" s="18"/>
      <c r="G82" s="18"/>
      <c r="H82" s="18"/>
      <c r="I82" s="31"/>
      <c r="J82" s="18"/>
      <c r="K82" s="31"/>
      <c r="L82" s="18"/>
      <c r="M82" s="31"/>
      <c r="N82" s="18"/>
      <c r="O82" s="31"/>
      <c r="P82" s="18"/>
      <c r="Q82" s="24"/>
      <c r="R82" s="24"/>
      <c r="S82" s="31"/>
      <c r="T82" s="18"/>
      <c r="U82" s="31"/>
      <c r="V82" s="18"/>
      <c r="W82" s="31"/>
      <c r="X82" s="18"/>
      <c r="Y82" s="18"/>
      <c r="Z82" s="18"/>
      <c r="AA82" s="18"/>
      <c r="AB82" s="18"/>
      <c r="AC82" s="24"/>
      <c r="AD82" s="24"/>
      <c r="AE82" s="24"/>
      <c r="AF82" s="24"/>
      <c r="AG82" s="18"/>
      <c r="AH82" s="18"/>
      <c r="AI82" s="18"/>
      <c r="AJ82" s="18"/>
      <c r="AK82" s="18"/>
      <c r="AL82" s="18"/>
      <c r="AM82" s="18"/>
      <c r="AN82" s="18"/>
      <c r="AO82" s="24"/>
      <c r="AP82" s="24"/>
      <c r="AR82" s="18"/>
      <c r="AS82" s="18"/>
      <c r="AT82" s="96"/>
      <c r="AU82" s="119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</row>
    <row r="83" spans="44:69" ht="12.75">
      <c r="AR83" s="18"/>
      <c r="AS83" s="18"/>
      <c r="AT83" s="96"/>
      <c r="AU83" s="119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</row>
    <row r="84" spans="44:69" ht="12.75">
      <c r="AR84" s="18"/>
      <c r="AS84" s="18"/>
      <c r="AT84" s="96"/>
      <c r="AU84" s="119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</row>
    <row r="85" spans="44:69" ht="12.75">
      <c r="AR85" s="18"/>
      <c r="AS85" s="18"/>
      <c r="AT85" s="96"/>
      <c r="AU85" s="119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</row>
    <row r="86" spans="44:69" ht="12.75">
      <c r="AR86" s="18"/>
      <c r="AS86" s="18"/>
      <c r="AT86" s="96"/>
      <c r="AU86" s="119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</row>
    <row r="87" spans="44:69" ht="12.75">
      <c r="AR87" s="18"/>
      <c r="AS87" s="18"/>
      <c r="AT87" s="96"/>
      <c r="AU87" s="119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</row>
    <row r="88" spans="44:69" ht="12.75">
      <c r="AR88" s="18"/>
      <c r="AS88" s="18"/>
      <c r="AT88" s="96"/>
      <c r="AU88" s="119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</row>
    <row r="89" spans="44:69" ht="12.75">
      <c r="AR89" s="18"/>
      <c r="AS89" s="18"/>
      <c r="AT89" s="96"/>
      <c r="AU89" s="119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</row>
    <row r="90" spans="44:69" ht="12.75">
      <c r="AR90" s="18"/>
      <c r="AS90" s="18"/>
      <c r="AT90" s="96"/>
      <c r="AU90" s="119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</row>
    <row r="91" spans="44:69" ht="12.75">
      <c r="AR91" s="18"/>
      <c r="AS91" s="18"/>
      <c r="AT91" s="96"/>
      <c r="AU91" s="119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</row>
    <row r="92" spans="44:69" ht="12.75">
      <c r="AR92" s="18"/>
      <c r="AS92" s="18"/>
      <c r="AT92" s="96"/>
      <c r="AU92" s="119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</row>
    <row r="93" spans="44:69" ht="12.75">
      <c r="AR93" s="18"/>
      <c r="AS93" s="18"/>
      <c r="AT93" s="96"/>
      <c r="AU93" s="119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</row>
    <row r="94" spans="44:69" ht="12.75">
      <c r="AR94" s="18"/>
      <c r="AS94" s="18"/>
      <c r="AT94" s="96"/>
      <c r="AU94" s="119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</row>
    <row r="95" spans="44:69" ht="12.75">
      <c r="AR95" s="18"/>
      <c r="AS95" s="18"/>
      <c r="AT95" s="96"/>
      <c r="AU95" s="119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</row>
    <row r="96" spans="44:69" ht="12.75">
      <c r="AR96" s="18"/>
      <c r="AS96" s="18"/>
      <c r="AT96" s="96"/>
      <c r="AU96" s="119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</row>
    <row r="97" spans="44:69" ht="12.75">
      <c r="AR97" s="18"/>
      <c r="AS97" s="18"/>
      <c r="AT97" s="96"/>
      <c r="AU97" s="119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</row>
    <row r="98" spans="44:69" ht="12.75">
      <c r="AR98" s="18"/>
      <c r="AS98" s="18"/>
      <c r="AT98" s="96"/>
      <c r="AU98" s="119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</row>
    <row r="99" spans="44:69" ht="12.75">
      <c r="AR99" s="18"/>
      <c r="AS99" s="18"/>
      <c r="AT99" s="96"/>
      <c r="AU99" s="119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</row>
    <row r="100" spans="44:69" ht="12.75">
      <c r="AR100" s="18"/>
      <c r="AS100" s="18"/>
      <c r="AT100" s="96"/>
      <c r="AU100" s="119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</row>
    <row r="101" spans="44:69" ht="12.75">
      <c r="AR101" s="18"/>
      <c r="AS101" s="18"/>
      <c r="AT101" s="96"/>
      <c r="AU101" s="119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</row>
    <row r="102" spans="44:69" ht="12.75">
      <c r="AR102" s="18"/>
      <c r="AS102" s="18"/>
      <c r="AT102" s="96"/>
      <c r="AU102" s="119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</row>
    <row r="103" spans="44:69" ht="12.75">
      <c r="AR103" s="18"/>
      <c r="AS103" s="18"/>
      <c r="AT103" s="96"/>
      <c r="AU103" s="119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</row>
    <row r="104" spans="44:69" ht="12.75">
      <c r="AR104" s="18"/>
      <c r="AS104" s="18"/>
      <c r="AT104" s="96"/>
      <c r="AU104" s="119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</row>
    <row r="105" spans="44:69" ht="12.75">
      <c r="AR105" s="18"/>
      <c r="AS105" s="18"/>
      <c r="AT105" s="96"/>
      <c r="AU105" s="119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</row>
  </sheetData>
  <sheetProtection/>
  <mergeCells count="7">
    <mergeCell ref="AU7:AU8"/>
    <mergeCell ref="AN77:AP77"/>
    <mergeCell ref="C7:D7"/>
    <mergeCell ref="E7:F7"/>
    <mergeCell ref="G7:H7"/>
    <mergeCell ref="AR7:AS7"/>
    <mergeCell ref="AT7:AT8"/>
  </mergeCells>
  <printOptions/>
  <pageMargins left="0.2" right="0.19" top="0.46" bottom="0.17" header="0.43" footer="0.17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2" ht="12.75">
      <c r="A1">
        <f>27117.14+2363+11952.86</f>
        <v>41433</v>
      </c>
      <c r="B1">
        <f>4661.14+2363+39842.1</f>
        <v>46866.24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штырбулова</dc:creator>
  <cp:keywords/>
  <dc:description/>
  <cp:lastModifiedBy>E-Enter</cp:lastModifiedBy>
  <cp:lastPrinted>2015-10-09T11:22:45Z</cp:lastPrinted>
  <dcterms:created xsi:type="dcterms:W3CDTF">2005-03-15T09:49:07Z</dcterms:created>
  <dcterms:modified xsi:type="dcterms:W3CDTF">2015-10-09T11:23:12Z</dcterms:modified>
  <cp:category/>
  <cp:version/>
  <cp:contentType/>
  <cp:contentStatus/>
</cp:coreProperties>
</file>